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C:\Users\mateusz.barelkowski\Downloads\"/>
    </mc:Choice>
  </mc:AlternateContent>
  <xr:revisionPtr revIDLastSave="0" documentId="13_ncr:1_{F9BBAB72-6C62-4250-B7CA-A051A48AA632}" xr6:coauthVersionLast="47" xr6:coauthVersionMax="47" xr10:uidLastSave="{00000000-0000-0000-0000-000000000000}"/>
  <bookViews>
    <workbookView xWindow="-120" yWindow="-120" windowWidth="27315" windowHeight="15720" tabRatio="704" xr2:uid="{BE2B8270-8176-46FA-935B-DDDE7B68A9C4}"/>
  </bookViews>
  <sheets>
    <sheet name="Strona tyt." sheetId="8" r:id="rId1"/>
    <sheet name="Harmonogram rzeczowo-finansowy" sheetId="1" r:id="rId2"/>
    <sheet name="Cele" sheetId="3" r:id="rId3"/>
    <sheet name="Wskaźniki- działania" sheetId="6" r:id="rId4"/>
    <sheet name="Mierniki" sheetId="7" r:id="rId5"/>
    <sheet name="PODSUMOWANIE" sheetId="4" r:id="rId6"/>
    <sheet name="Warunki" sheetId="2" r:id="rId7"/>
    <sheet name="Obliczenia" sheetId="9" r:id="rId8"/>
  </sheets>
  <definedNames>
    <definedName name="_xlnm._FilterDatabase" localSheetId="2" hidden="1">Cele!$B$6:$J$102</definedName>
    <definedName name="_xlnm._FilterDatabase" localSheetId="1" hidden="1">'Harmonogram rzeczowo-finansowy'!$A$3:$A$9</definedName>
    <definedName name="_xlnm._FilterDatabase" localSheetId="3" hidden="1">'Wskaźniki- działania'!$B$3:$M$121</definedName>
    <definedName name="_xlnm.Print_Area" localSheetId="4">Mierniki!$A$1:$H$38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3" i="1" l="1"/>
  <c r="P4" i="1"/>
  <c r="P5" i="1"/>
  <c r="P6" i="1"/>
  <c r="P7" i="1"/>
  <c r="P8" i="1"/>
  <c r="P9" i="1"/>
  <c r="P10" i="1"/>
  <c r="P11" i="1"/>
  <c r="P12" i="1"/>
  <c r="P13" i="1"/>
  <c r="P14" i="1"/>
  <c r="P15" i="1"/>
  <c r="P16" i="1"/>
  <c r="P17" i="1"/>
  <c r="P18" i="1"/>
  <c r="P19" i="1"/>
  <c r="P20" i="1"/>
  <c r="P21" i="1"/>
  <c r="P22" i="1"/>
  <c r="P23" i="1"/>
  <c r="P24" i="1"/>
  <c r="P25" i="1"/>
  <c r="P26" i="1"/>
  <c r="P27" i="1"/>
  <c r="P28" i="1"/>
  <c r="P29" i="1"/>
  <c r="P30" i="1"/>
  <c r="P31" i="1"/>
  <c r="P32" i="1"/>
  <c r="P33" i="1"/>
  <c r="P34" i="1"/>
  <c r="P35" i="1"/>
  <c r="P36" i="1"/>
  <c r="P37" i="1"/>
  <c r="P38" i="1"/>
  <c r="P39" i="1"/>
  <c r="P40" i="1"/>
  <c r="P41" i="1"/>
  <c r="P42" i="1"/>
  <c r="P43" i="1"/>
  <c r="P44" i="1"/>
  <c r="P45" i="1"/>
  <c r="P46" i="1"/>
  <c r="P47" i="1"/>
  <c r="P48" i="1"/>
  <c r="P49" i="1"/>
  <c r="P50" i="1"/>
  <c r="P51" i="1"/>
  <c r="P52" i="1"/>
  <c r="P53" i="1"/>
  <c r="P54" i="1"/>
  <c r="P55" i="1"/>
  <c r="P56" i="1"/>
  <c r="P57" i="1"/>
  <c r="P58" i="1"/>
  <c r="P59" i="1"/>
  <c r="P60" i="1"/>
  <c r="P61" i="1"/>
  <c r="P62" i="1"/>
  <c r="P63" i="1"/>
  <c r="P64" i="1"/>
  <c r="P65" i="1"/>
  <c r="P66" i="1"/>
  <c r="P67" i="1"/>
  <c r="P68" i="1"/>
  <c r="P69" i="1"/>
  <c r="P70" i="1"/>
  <c r="P71" i="1"/>
  <c r="P72" i="1"/>
  <c r="P73" i="1"/>
  <c r="P74" i="1"/>
  <c r="P75" i="1"/>
  <c r="P76" i="1"/>
  <c r="P77" i="1"/>
  <c r="P78" i="1"/>
  <c r="P79" i="1"/>
  <c r="P80" i="1"/>
  <c r="P81" i="1"/>
  <c r="P82" i="1"/>
  <c r="P83" i="1"/>
  <c r="P84" i="1"/>
  <c r="P85" i="1"/>
  <c r="P86" i="1"/>
  <c r="P87" i="1"/>
  <c r="P88" i="1"/>
  <c r="P89" i="1"/>
  <c r="P90" i="1"/>
  <c r="P91" i="1"/>
  <c r="P92" i="1"/>
  <c r="P93" i="1"/>
  <c r="P94" i="1"/>
  <c r="P95" i="1"/>
  <c r="P96" i="1"/>
  <c r="P97" i="1"/>
  <c r="P98" i="1"/>
  <c r="P99" i="1"/>
  <c r="P100" i="1"/>
  <c r="P101" i="1"/>
  <c r="P102" i="1"/>
  <c r="P103" i="1"/>
  <c r="P104" i="1"/>
  <c r="P105" i="1"/>
  <c r="P106" i="1"/>
  <c r="P107" i="1"/>
  <c r="P108" i="1"/>
  <c r="P109" i="1"/>
  <c r="P110" i="1"/>
  <c r="P111" i="1"/>
  <c r="P112" i="1"/>
  <c r="P113" i="1"/>
  <c r="P114" i="1"/>
  <c r="P115" i="1"/>
  <c r="P116" i="1"/>
  <c r="P117" i="1"/>
  <c r="P118" i="1"/>
  <c r="P119" i="1"/>
  <c r="P120" i="1"/>
  <c r="P121" i="1"/>
  <c r="P122" i="1"/>
  <c r="P123" i="1"/>
  <c r="P124" i="1"/>
  <c r="P125" i="1"/>
  <c r="P126" i="1"/>
  <c r="P127" i="1"/>
  <c r="P128" i="1"/>
  <c r="P129" i="1"/>
  <c r="P130" i="1"/>
  <c r="P131" i="1"/>
  <c r="P132" i="1"/>
  <c r="P133" i="1"/>
  <c r="P134" i="1"/>
  <c r="P135" i="1"/>
  <c r="P136" i="1"/>
  <c r="P137" i="1"/>
  <c r="P138" i="1"/>
  <c r="P139" i="1"/>
  <c r="P140" i="1"/>
  <c r="P141" i="1"/>
  <c r="P142" i="1"/>
  <c r="P143" i="1"/>
  <c r="P144" i="1"/>
  <c r="P145" i="1"/>
  <c r="P146" i="1"/>
  <c r="P147" i="1"/>
  <c r="P148" i="1"/>
  <c r="P149" i="1"/>
  <c r="P150" i="1"/>
  <c r="P151" i="1"/>
  <c r="P152" i="1"/>
  <c r="P153" i="1"/>
  <c r="P154" i="1"/>
  <c r="P155" i="1"/>
  <c r="P156" i="1"/>
  <c r="P157" i="1"/>
  <c r="P158" i="1"/>
  <c r="P159" i="1"/>
  <c r="P160" i="1"/>
  <c r="P161" i="1"/>
  <c r="P162" i="1"/>
  <c r="P163" i="1"/>
  <c r="P164" i="1"/>
  <c r="P165" i="1"/>
  <c r="P166" i="1"/>
  <c r="P167" i="1"/>
  <c r="P168" i="1"/>
  <c r="P169" i="1"/>
  <c r="P170" i="1"/>
  <c r="P171" i="1"/>
  <c r="P172" i="1"/>
  <c r="P173" i="1"/>
  <c r="P174" i="1"/>
  <c r="P175" i="1"/>
  <c r="V19" i="9" l="1"/>
  <c r="U19" i="9"/>
  <c r="V18" i="9"/>
  <c r="U18" i="9"/>
  <c r="V11" i="9" l="1"/>
  <c r="T15" i="9"/>
  <c r="T11" i="9" s="1"/>
  <c r="U11" i="9" s="1"/>
  <c r="U16" i="9"/>
  <c r="V16" i="9" s="1"/>
  <c r="U14" i="9"/>
  <c r="V14" i="9" s="1"/>
  <c r="U13" i="9"/>
  <c r="V13" i="9" s="1"/>
  <c r="U9" i="9"/>
  <c r="V9" i="9"/>
  <c r="T9" i="9"/>
  <c r="V5" i="9"/>
  <c r="V6" i="9"/>
  <c r="V7" i="9"/>
  <c r="V8" i="9"/>
  <c r="V4" i="9"/>
  <c r="U5" i="9"/>
  <c r="U6" i="9"/>
  <c r="U7" i="9"/>
  <c r="U8" i="9"/>
  <c r="K18" i="9"/>
  <c r="U4" i="9"/>
  <c r="J68" i="9"/>
  <c r="E28" i="7" s="1"/>
  <c r="J69" i="9"/>
  <c r="U15" i="9" l="1"/>
  <c r="V15" i="9" s="1"/>
  <c r="G62" i="9"/>
  <c r="F36" i="7" s="1"/>
  <c r="Q28" i="1"/>
  <c r="I36" i="9" l="1"/>
  <c r="Q3" i="1" l="1"/>
  <c r="F4" i="3"/>
  <c r="Q7" i="1" l="1"/>
  <c r="J45" i="9"/>
  <c r="J46" i="9"/>
  <c r="J47" i="9"/>
  <c r="J48" i="9"/>
  <c r="J44" i="9"/>
  <c r="H34" i="9"/>
  <c r="H36" i="9" s="1"/>
  <c r="D31" i="7"/>
  <c r="I4" i="3"/>
  <c r="F3" i="1"/>
  <c r="F4" i="6" s="1"/>
  <c r="F4" i="1"/>
  <c r="F5" i="6" s="1"/>
  <c r="F5" i="1"/>
  <c r="F6" i="6" s="1"/>
  <c r="F6" i="1"/>
  <c r="F7" i="1"/>
  <c r="F8" i="1"/>
  <c r="F9" i="6" s="1"/>
  <c r="F9" i="1"/>
  <c r="F10" i="6" s="1"/>
  <c r="F10" i="1"/>
  <c r="F11" i="6" s="1"/>
  <c r="F11" i="1"/>
  <c r="F12" i="6" s="1"/>
  <c r="F12" i="1"/>
  <c r="F13" i="1"/>
  <c r="F14" i="6" s="1"/>
  <c r="F14" i="1"/>
  <c r="F15" i="6" s="1"/>
  <c r="F15" i="1"/>
  <c r="F16" i="6" s="1"/>
  <c r="F16" i="1"/>
  <c r="F17" i="6" s="1"/>
  <c r="F17" i="1"/>
  <c r="F18" i="6" s="1"/>
  <c r="F18" i="1"/>
  <c r="F19" i="6" s="1"/>
  <c r="F19" i="1"/>
  <c r="F20" i="6" s="1"/>
  <c r="F20" i="1"/>
  <c r="F21" i="6" s="1"/>
  <c r="F21" i="1"/>
  <c r="F22" i="6" s="1"/>
  <c r="F22" i="1"/>
  <c r="F23" i="6" s="1"/>
  <c r="F23" i="1"/>
  <c r="F24" i="6" s="1"/>
  <c r="F24" i="1"/>
  <c r="F25" i="6" s="1"/>
  <c r="F25" i="1"/>
  <c r="F26" i="6" s="1"/>
  <c r="F26" i="1"/>
  <c r="F27" i="6" s="1"/>
  <c r="F27" i="1"/>
  <c r="F28" i="6" s="1"/>
  <c r="F28" i="1"/>
  <c r="F29" i="6" s="1"/>
  <c r="F29" i="1"/>
  <c r="F30" i="6" s="1"/>
  <c r="F30" i="1"/>
  <c r="F31" i="1"/>
  <c r="F32" i="6" s="1"/>
  <c r="F32" i="1"/>
  <c r="F33" i="6" s="1"/>
  <c r="F33" i="1"/>
  <c r="F34" i="6" s="1"/>
  <c r="F34" i="1"/>
  <c r="F35" i="6" s="1"/>
  <c r="F35" i="1"/>
  <c r="F36" i="6" s="1"/>
  <c r="F36" i="1"/>
  <c r="F37" i="6" s="1"/>
  <c r="F37" i="1"/>
  <c r="F38" i="6" s="1"/>
  <c r="F38" i="1"/>
  <c r="F39" i="6" s="1"/>
  <c r="F39" i="1"/>
  <c r="F40" i="6" s="1"/>
  <c r="F40" i="1"/>
  <c r="F41" i="6" s="1"/>
  <c r="F41" i="1"/>
  <c r="F42" i="6" s="1"/>
  <c r="F42" i="1"/>
  <c r="F43" i="1"/>
  <c r="F44" i="1"/>
  <c r="F45" i="6" s="1"/>
  <c r="F45" i="1"/>
  <c r="F46" i="6" s="1"/>
  <c r="F46" i="1"/>
  <c r="F47" i="6" s="1"/>
  <c r="F47" i="1"/>
  <c r="F48" i="6" s="1"/>
  <c r="F48" i="1"/>
  <c r="F49" i="6" s="1"/>
  <c r="F49" i="1"/>
  <c r="F50" i="6" s="1"/>
  <c r="F50" i="1"/>
  <c r="F51" i="6" s="1"/>
  <c r="F51" i="1"/>
  <c r="F52" i="6" s="1"/>
  <c r="F52" i="1"/>
  <c r="F53" i="6" s="1"/>
  <c r="F53" i="1"/>
  <c r="F54" i="6" s="1"/>
  <c r="F54" i="1"/>
  <c r="F55" i="1"/>
  <c r="F56" i="6" s="1"/>
  <c r="F56" i="1"/>
  <c r="F57" i="6" s="1"/>
  <c r="F57" i="1"/>
  <c r="F58" i="6" s="1"/>
  <c r="F58" i="1"/>
  <c r="F59" i="6" s="1"/>
  <c r="F59" i="1"/>
  <c r="F60" i="6" s="1"/>
  <c r="F60" i="1"/>
  <c r="F61" i="6" s="1"/>
  <c r="F61" i="1"/>
  <c r="F62" i="6" s="1"/>
  <c r="F62" i="1"/>
  <c r="F63" i="6" s="1"/>
  <c r="F63" i="1"/>
  <c r="F64" i="6" s="1"/>
  <c r="F64" i="1"/>
  <c r="F65" i="6" s="1"/>
  <c r="F65" i="1"/>
  <c r="F66" i="6" s="1"/>
  <c r="F66" i="1"/>
  <c r="F67" i="1"/>
  <c r="F68" i="1"/>
  <c r="F69" i="6" s="1"/>
  <c r="F69" i="1"/>
  <c r="F70" i="6" s="1"/>
  <c r="F70" i="1"/>
  <c r="F71" i="6" s="1"/>
  <c r="F71" i="1"/>
  <c r="F72" i="6" s="1"/>
  <c r="F72" i="1"/>
  <c r="F73" i="6" s="1"/>
  <c r="F73" i="1"/>
  <c r="F74" i="6" s="1"/>
  <c r="F74" i="1"/>
  <c r="F75" i="6" s="1"/>
  <c r="F75" i="1"/>
  <c r="F76" i="6" s="1"/>
  <c r="F76" i="1"/>
  <c r="F77" i="6" s="1"/>
  <c r="F77" i="1"/>
  <c r="F78" i="6" s="1"/>
  <c r="F78" i="1"/>
  <c r="F79" i="6" s="1"/>
  <c r="F79" i="1"/>
  <c r="F80" i="6" s="1"/>
  <c r="F80" i="1"/>
  <c r="F81" i="6" s="1"/>
  <c r="F81" i="1"/>
  <c r="F82" i="6" s="1"/>
  <c r="F82" i="1"/>
  <c r="F83" i="6" s="1"/>
  <c r="F83" i="1"/>
  <c r="F84" i="6" s="1"/>
  <c r="F84" i="1"/>
  <c r="F85" i="6" s="1"/>
  <c r="F85" i="1"/>
  <c r="F86" i="6" s="1"/>
  <c r="F86" i="1"/>
  <c r="F87" i="6" s="1"/>
  <c r="F87" i="1"/>
  <c r="F88" i="6" s="1"/>
  <c r="F88" i="1"/>
  <c r="F89" i="6" s="1"/>
  <c r="F89" i="1"/>
  <c r="F90" i="6" s="1"/>
  <c r="F90" i="1"/>
  <c r="F91" i="1"/>
  <c r="F92" i="6" s="1"/>
  <c r="F92" i="1"/>
  <c r="F93" i="6" s="1"/>
  <c r="F93" i="1"/>
  <c r="F94" i="6" s="1"/>
  <c r="F94" i="1"/>
  <c r="F95" i="6" s="1"/>
  <c r="F95" i="1"/>
  <c r="F96" i="6" s="1"/>
  <c r="F96" i="1"/>
  <c r="F97" i="6" s="1"/>
  <c r="F97" i="1"/>
  <c r="F98" i="6" s="1"/>
  <c r="F98" i="1"/>
  <c r="F99" i="6" s="1"/>
  <c r="F99" i="1"/>
  <c r="F100" i="6" s="1"/>
  <c r="F100" i="1"/>
  <c r="F101" i="6" s="1"/>
  <c r="F101" i="1"/>
  <c r="F102" i="6" s="1"/>
  <c r="F102" i="1"/>
  <c r="F103" i="1"/>
  <c r="F104" i="6" s="1"/>
  <c r="F104" i="1"/>
  <c r="F105" i="6" s="1"/>
  <c r="F105" i="1"/>
  <c r="F106" i="6" s="1"/>
  <c r="F106" i="1"/>
  <c r="F107" i="6" s="1"/>
  <c r="F107" i="1"/>
  <c r="F108" i="6" s="1"/>
  <c r="F108" i="1"/>
  <c r="F109" i="6" s="1"/>
  <c r="F109" i="1"/>
  <c r="F110" i="6" s="1"/>
  <c r="F110" i="1"/>
  <c r="F111" i="6" s="1"/>
  <c r="F111" i="1"/>
  <c r="F112" i="6" s="1"/>
  <c r="F112" i="1"/>
  <c r="F113" i="6" s="1"/>
  <c r="F113" i="1"/>
  <c r="F114" i="6" s="1"/>
  <c r="F114" i="1"/>
  <c r="F115" i="1"/>
  <c r="F116" i="1"/>
  <c r="F117" i="6" s="1"/>
  <c r="F117" i="1"/>
  <c r="F118" i="6" s="1"/>
  <c r="F118" i="1"/>
  <c r="F119" i="6" s="1"/>
  <c r="F119" i="1"/>
  <c r="F120" i="6" s="1"/>
  <c r="F120" i="1"/>
  <c r="F121" i="6" s="1"/>
  <c r="F121" i="1"/>
  <c r="F122" i="1"/>
  <c r="F123" i="1"/>
  <c r="F124" i="1"/>
  <c r="F125" i="1"/>
  <c r="F126" i="1"/>
  <c r="F127" i="1"/>
  <c r="F128" i="1"/>
  <c r="F129" i="1"/>
  <c r="F130" i="1"/>
  <c r="F131" i="1"/>
  <c r="F132" i="1"/>
  <c r="F133" i="1"/>
  <c r="F134" i="1"/>
  <c r="F135" i="1"/>
  <c r="F136" i="1"/>
  <c r="F137" i="1"/>
  <c r="F138" i="1"/>
  <c r="F139" i="1"/>
  <c r="F140" i="1"/>
  <c r="F141" i="1"/>
  <c r="F142" i="1"/>
  <c r="F143" i="1"/>
  <c r="F144" i="1"/>
  <c r="F145" i="1"/>
  <c r="F146" i="1"/>
  <c r="F147" i="1"/>
  <c r="F148" i="1"/>
  <c r="F149" i="1"/>
  <c r="F150" i="1"/>
  <c r="F151" i="1"/>
  <c r="F152" i="1"/>
  <c r="F153" i="1"/>
  <c r="F154" i="1"/>
  <c r="F155" i="1"/>
  <c r="F156" i="1"/>
  <c r="F157" i="1"/>
  <c r="F158" i="1"/>
  <c r="F159" i="1"/>
  <c r="F160" i="1"/>
  <c r="F161" i="1"/>
  <c r="F162" i="1"/>
  <c r="F163" i="1"/>
  <c r="F164" i="1"/>
  <c r="F165" i="1"/>
  <c r="F166" i="1"/>
  <c r="F167" i="1"/>
  <c r="F168" i="1"/>
  <c r="F169" i="1"/>
  <c r="F170" i="1"/>
  <c r="F171" i="1"/>
  <c r="F172" i="1"/>
  <c r="F173" i="1"/>
  <c r="F174" i="1"/>
  <c r="F175" i="1"/>
  <c r="F7" i="6"/>
  <c r="F8" i="6"/>
  <c r="F31" i="6"/>
  <c r="F43" i="6"/>
  <c r="F44" i="6"/>
  <c r="F55" i="6"/>
  <c r="F67" i="6"/>
  <c r="F68" i="6"/>
  <c r="F91" i="6"/>
  <c r="F103" i="6"/>
  <c r="F115" i="6"/>
  <c r="F116" i="6"/>
  <c r="C20" i="4"/>
  <c r="D20" i="4"/>
  <c r="AA20" i="4"/>
  <c r="AD20" i="4" l="1"/>
  <c r="J50" i="9"/>
  <c r="J51" i="9"/>
  <c r="E21" i="7" s="1"/>
  <c r="AE20" i="4"/>
  <c r="Q20" i="4"/>
  <c r="AM20" i="4"/>
  <c r="AJ20" i="4"/>
  <c r="F13" i="6"/>
  <c r="AH20" i="4"/>
  <c r="AG20" i="4"/>
  <c r="U20" i="4" l="1"/>
  <c r="R20" i="4"/>
  <c r="S20" i="4"/>
  <c r="T20" i="4"/>
  <c r="I5" i="9" l="1"/>
  <c r="I6" i="9"/>
  <c r="I7" i="9"/>
  <c r="I8" i="9"/>
  <c r="I9" i="9"/>
  <c r="I10" i="9"/>
  <c r="I11" i="9"/>
  <c r="I12" i="9"/>
  <c r="J19" i="6"/>
  <c r="J24" i="6"/>
  <c r="J21" i="6"/>
  <c r="Q15" i="1"/>
  <c r="Q6" i="1"/>
  <c r="Q5" i="1"/>
  <c r="AA17" i="4"/>
  <c r="K5" i="9" l="1"/>
  <c r="T4" i="4"/>
  <c r="K7" i="9"/>
  <c r="K6" i="9"/>
  <c r="K12" i="9"/>
  <c r="K11" i="9"/>
  <c r="K10" i="9"/>
  <c r="K9" i="9"/>
  <c r="E6" i="7"/>
  <c r="K8" i="9"/>
  <c r="K19" i="9"/>
  <c r="E7" i="7" s="1"/>
  <c r="Q17" i="4"/>
  <c r="C23" i="1" l="1"/>
  <c r="C24" i="6" s="1"/>
  <c r="D23" i="1"/>
  <c r="D24" i="6" s="1"/>
  <c r="E23" i="1"/>
  <c r="E24" i="6" s="1"/>
  <c r="G23" i="1"/>
  <c r="G24" i="6" s="1"/>
  <c r="C4" i="1"/>
  <c r="C5" i="6" s="1"/>
  <c r="D4" i="1"/>
  <c r="D5" i="6" s="1"/>
  <c r="E4" i="1"/>
  <c r="E5" i="6" s="1"/>
  <c r="G4" i="1"/>
  <c r="G5" i="6" s="1"/>
  <c r="L4" i="6"/>
  <c r="L5" i="6"/>
  <c r="L6" i="6"/>
  <c r="L7" i="6"/>
  <c r="L8" i="6"/>
  <c r="L9" i="6"/>
  <c r="L10" i="6"/>
  <c r="L11" i="6"/>
  <c r="L12" i="6"/>
  <c r="L13" i="6"/>
  <c r="L14" i="6"/>
  <c r="L15" i="6"/>
  <c r="L16" i="6"/>
  <c r="L17" i="6"/>
  <c r="L18" i="6"/>
  <c r="L19" i="6"/>
  <c r="L20" i="6"/>
  <c r="L21" i="6"/>
  <c r="L22" i="6"/>
  <c r="L23" i="6"/>
  <c r="L24" i="6"/>
  <c r="L25" i="6"/>
  <c r="L26" i="6"/>
  <c r="L27" i="6"/>
  <c r="L28" i="6"/>
  <c r="L29" i="6"/>
  <c r="L30" i="6"/>
  <c r="L31" i="6"/>
  <c r="L32" i="6"/>
  <c r="L33" i="6"/>
  <c r="L34" i="6"/>
  <c r="L35" i="6"/>
  <c r="L36" i="6"/>
  <c r="L37" i="6"/>
  <c r="L38" i="6"/>
  <c r="L39" i="6"/>
  <c r="L40" i="6"/>
  <c r="L41" i="6"/>
  <c r="L42" i="6"/>
  <c r="L43" i="6"/>
  <c r="L44" i="6"/>
  <c r="L45" i="6"/>
  <c r="L46" i="6"/>
  <c r="L47" i="6"/>
  <c r="L48" i="6"/>
  <c r="L49" i="6"/>
  <c r="L50" i="6"/>
  <c r="L51" i="6"/>
  <c r="L52" i="6"/>
  <c r="L53" i="6"/>
  <c r="L54" i="6"/>
  <c r="L55" i="6"/>
  <c r="L56" i="6"/>
  <c r="L57" i="6"/>
  <c r="L58" i="6"/>
  <c r="L59" i="6"/>
  <c r="L60" i="6"/>
  <c r="L61" i="6"/>
  <c r="L62" i="6"/>
  <c r="L63" i="6"/>
  <c r="L64" i="6"/>
  <c r="L65" i="6"/>
  <c r="L66" i="6"/>
  <c r="L67" i="6"/>
  <c r="L68" i="6"/>
  <c r="L69" i="6"/>
  <c r="L70" i="6"/>
  <c r="L71" i="6"/>
  <c r="L72" i="6"/>
  <c r="L73" i="6"/>
  <c r="L74" i="6"/>
  <c r="L75" i="6"/>
  <c r="L76" i="6"/>
  <c r="L77" i="6"/>
  <c r="L78" i="6"/>
  <c r="L79" i="6"/>
  <c r="L80" i="6"/>
  <c r="L81" i="6"/>
  <c r="L82" i="6"/>
  <c r="L83" i="6"/>
  <c r="L84" i="6"/>
  <c r="L85" i="6"/>
  <c r="L86" i="6"/>
  <c r="L87" i="6"/>
  <c r="L88" i="6"/>
  <c r="L89" i="6"/>
  <c r="L90" i="6"/>
  <c r="L91" i="6"/>
  <c r="L92" i="6"/>
  <c r="L93" i="6"/>
  <c r="L94" i="6"/>
  <c r="L95" i="6"/>
  <c r="L96" i="6"/>
  <c r="L97" i="6"/>
  <c r="L98" i="6"/>
  <c r="L99" i="6"/>
  <c r="L100" i="6"/>
  <c r="L101" i="6"/>
  <c r="L102" i="6"/>
  <c r="L103" i="6"/>
  <c r="L104" i="6"/>
  <c r="L105" i="6"/>
  <c r="L106" i="6"/>
  <c r="L107" i="6"/>
  <c r="L108" i="6"/>
  <c r="L109" i="6"/>
  <c r="L110" i="6"/>
  <c r="L111" i="6"/>
  <c r="L112" i="6"/>
  <c r="L113" i="6"/>
  <c r="L114" i="6"/>
  <c r="L115" i="6"/>
  <c r="L116" i="6"/>
  <c r="L117" i="6"/>
  <c r="L118" i="6"/>
  <c r="L119" i="6"/>
  <c r="L120" i="6"/>
  <c r="L121" i="6"/>
  <c r="D35" i="7" l="1"/>
  <c r="D27" i="7"/>
  <c r="D17" i="7"/>
  <c r="D13" i="7"/>
  <c r="J10" i="6"/>
  <c r="J17" i="6"/>
  <c r="J15" i="6"/>
  <c r="J14" i="6"/>
  <c r="K4" i="6"/>
  <c r="K5" i="6"/>
  <c r="K6" i="6"/>
  <c r="K7" i="6"/>
  <c r="K8" i="6"/>
  <c r="K9" i="6"/>
  <c r="K10" i="6"/>
  <c r="K11" i="6"/>
  <c r="K12" i="6"/>
  <c r="K13" i="6"/>
  <c r="K14" i="6"/>
  <c r="K15" i="6"/>
  <c r="K16" i="6"/>
  <c r="K17" i="6"/>
  <c r="K18" i="6"/>
  <c r="K19" i="6"/>
  <c r="K20" i="6"/>
  <c r="K21" i="6"/>
  <c r="K22" i="6"/>
  <c r="K23" i="6"/>
  <c r="K24" i="6"/>
  <c r="K25" i="6"/>
  <c r="K26" i="6"/>
  <c r="K27" i="6"/>
  <c r="K28" i="6"/>
  <c r="K29" i="6"/>
  <c r="K30" i="6"/>
  <c r="K31" i="6"/>
  <c r="K32" i="6"/>
  <c r="K33" i="6"/>
  <c r="K34" i="6"/>
  <c r="K35" i="6"/>
  <c r="K36" i="6"/>
  <c r="K37" i="6"/>
  <c r="K38" i="6"/>
  <c r="K39" i="6"/>
  <c r="K40" i="6"/>
  <c r="K41" i="6"/>
  <c r="K42" i="6"/>
  <c r="K43" i="6"/>
  <c r="K44" i="6"/>
  <c r="K45" i="6"/>
  <c r="K46" i="6"/>
  <c r="K47" i="6"/>
  <c r="K48" i="6"/>
  <c r="K49" i="6"/>
  <c r="K50" i="6"/>
  <c r="K51" i="6"/>
  <c r="K52" i="6"/>
  <c r="K53" i="6"/>
  <c r="K54" i="6"/>
  <c r="K55" i="6"/>
  <c r="K56" i="6"/>
  <c r="K57" i="6"/>
  <c r="K58" i="6"/>
  <c r="K59" i="6"/>
  <c r="K60" i="6"/>
  <c r="K61" i="6"/>
  <c r="K62" i="6"/>
  <c r="K63" i="6"/>
  <c r="K64" i="6"/>
  <c r="K65" i="6"/>
  <c r="K66" i="6"/>
  <c r="K67" i="6"/>
  <c r="K68" i="6"/>
  <c r="K69" i="6"/>
  <c r="K70" i="6"/>
  <c r="K71" i="6"/>
  <c r="K72" i="6"/>
  <c r="K73" i="6"/>
  <c r="K74" i="6"/>
  <c r="K75" i="6"/>
  <c r="K76" i="6"/>
  <c r="K77" i="6"/>
  <c r="K78" i="6"/>
  <c r="K79" i="6"/>
  <c r="K80" i="6"/>
  <c r="K81" i="6"/>
  <c r="K82" i="6"/>
  <c r="K83" i="6"/>
  <c r="K84" i="6"/>
  <c r="K85" i="6"/>
  <c r="K86" i="6"/>
  <c r="K87" i="6"/>
  <c r="K88" i="6"/>
  <c r="K89" i="6"/>
  <c r="K90" i="6"/>
  <c r="K91" i="6"/>
  <c r="K92" i="6"/>
  <c r="K93" i="6"/>
  <c r="K94" i="6"/>
  <c r="K95" i="6"/>
  <c r="K96" i="6"/>
  <c r="K97" i="6"/>
  <c r="K98" i="6"/>
  <c r="K99" i="6"/>
  <c r="K100" i="6"/>
  <c r="K101" i="6"/>
  <c r="K102" i="6"/>
  <c r="K103" i="6"/>
  <c r="K104" i="6"/>
  <c r="K105" i="6"/>
  <c r="K106" i="6"/>
  <c r="K107" i="6"/>
  <c r="K108" i="6"/>
  <c r="K109" i="6"/>
  <c r="K110" i="6"/>
  <c r="K111" i="6"/>
  <c r="K112" i="6"/>
  <c r="K113" i="6"/>
  <c r="K114" i="6"/>
  <c r="K115" i="6"/>
  <c r="K116" i="6"/>
  <c r="K117" i="6"/>
  <c r="K118" i="6"/>
  <c r="K119" i="6"/>
  <c r="K120" i="6"/>
  <c r="K121" i="6"/>
  <c r="B4" i="6"/>
  <c r="H4" i="6"/>
  <c r="I4" i="6"/>
  <c r="J4" i="6"/>
  <c r="B5" i="6"/>
  <c r="H5" i="6"/>
  <c r="I5" i="6"/>
  <c r="J5" i="6"/>
  <c r="B6" i="6"/>
  <c r="H6" i="6"/>
  <c r="I6" i="6"/>
  <c r="J6" i="6"/>
  <c r="B7" i="6"/>
  <c r="H7" i="6"/>
  <c r="I7" i="6"/>
  <c r="J7" i="6"/>
  <c r="B8" i="6"/>
  <c r="H8" i="6"/>
  <c r="I8" i="6"/>
  <c r="J8" i="6"/>
  <c r="B9" i="6"/>
  <c r="H9" i="6"/>
  <c r="I9" i="6"/>
  <c r="J9" i="6"/>
  <c r="B10" i="6"/>
  <c r="H10" i="6"/>
  <c r="I10" i="6"/>
  <c r="B11" i="6"/>
  <c r="H11" i="6"/>
  <c r="I11" i="6"/>
  <c r="J11" i="6"/>
  <c r="B12" i="6"/>
  <c r="H12" i="6"/>
  <c r="I12" i="6"/>
  <c r="J12" i="6"/>
  <c r="B13" i="6"/>
  <c r="H13" i="6"/>
  <c r="I13" i="6"/>
  <c r="J13" i="6"/>
  <c r="B14" i="6"/>
  <c r="H14" i="6"/>
  <c r="I14" i="6"/>
  <c r="B15" i="6"/>
  <c r="H15" i="6"/>
  <c r="I15" i="6"/>
  <c r="B16" i="6"/>
  <c r="H16" i="6"/>
  <c r="I16" i="6"/>
  <c r="J16" i="6"/>
  <c r="B17" i="6"/>
  <c r="H17" i="6"/>
  <c r="I17" i="6"/>
  <c r="B18" i="6"/>
  <c r="H18" i="6"/>
  <c r="I18" i="6"/>
  <c r="J18" i="6"/>
  <c r="B19" i="6"/>
  <c r="H19" i="6"/>
  <c r="I19" i="6"/>
  <c r="B20" i="6"/>
  <c r="H20" i="6"/>
  <c r="I20" i="6"/>
  <c r="J20" i="6"/>
  <c r="B21" i="6"/>
  <c r="H21" i="6"/>
  <c r="I21" i="6"/>
  <c r="B22" i="6"/>
  <c r="H22" i="6"/>
  <c r="I22" i="6"/>
  <c r="J22" i="6"/>
  <c r="B23" i="6"/>
  <c r="H23" i="6"/>
  <c r="I23" i="6"/>
  <c r="J23" i="6"/>
  <c r="B24" i="6"/>
  <c r="H24" i="6"/>
  <c r="I24" i="6"/>
  <c r="B25" i="6"/>
  <c r="H25" i="6"/>
  <c r="I25" i="6"/>
  <c r="J25" i="6"/>
  <c r="B26" i="6"/>
  <c r="H26" i="6"/>
  <c r="I26" i="6"/>
  <c r="J26" i="6"/>
  <c r="B27" i="6"/>
  <c r="H27" i="6"/>
  <c r="I27" i="6"/>
  <c r="J27" i="6"/>
  <c r="B28" i="6"/>
  <c r="H28" i="6"/>
  <c r="I28" i="6"/>
  <c r="J28" i="6"/>
  <c r="B29" i="6"/>
  <c r="H29" i="6"/>
  <c r="I29" i="6"/>
  <c r="J29" i="6"/>
  <c r="B30" i="6"/>
  <c r="H30" i="6"/>
  <c r="I30" i="6"/>
  <c r="J30" i="6"/>
  <c r="B31" i="6"/>
  <c r="H31" i="6"/>
  <c r="I31" i="6"/>
  <c r="J31" i="6"/>
  <c r="B32" i="6"/>
  <c r="H32" i="6"/>
  <c r="I32" i="6"/>
  <c r="J32" i="6"/>
  <c r="B33" i="6"/>
  <c r="H33" i="6"/>
  <c r="I33" i="6"/>
  <c r="J33" i="6"/>
  <c r="B34" i="6"/>
  <c r="H34" i="6"/>
  <c r="I34" i="6"/>
  <c r="J34" i="6"/>
  <c r="B35" i="6"/>
  <c r="H35" i="6"/>
  <c r="I35" i="6"/>
  <c r="J35" i="6"/>
  <c r="B36" i="6"/>
  <c r="H36" i="6"/>
  <c r="I36" i="6"/>
  <c r="J36" i="6"/>
  <c r="B37" i="6"/>
  <c r="H37" i="6"/>
  <c r="I37" i="6"/>
  <c r="J37" i="6"/>
  <c r="B38" i="6"/>
  <c r="H38" i="6"/>
  <c r="I38" i="6"/>
  <c r="J38" i="6"/>
  <c r="B39" i="6"/>
  <c r="H39" i="6"/>
  <c r="I39" i="6"/>
  <c r="J39" i="6"/>
  <c r="B40" i="6"/>
  <c r="H40" i="6"/>
  <c r="I40" i="6"/>
  <c r="J40" i="6"/>
  <c r="B41" i="6"/>
  <c r="H41" i="6"/>
  <c r="I41" i="6"/>
  <c r="J41" i="6"/>
  <c r="B42" i="6"/>
  <c r="H42" i="6"/>
  <c r="I42" i="6"/>
  <c r="J42" i="6"/>
  <c r="B43" i="6"/>
  <c r="H43" i="6"/>
  <c r="I43" i="6"/>
  <c r="J43" i="6"/>
  <c r="B44" i="6"/>
  <c r="H44" i="6"/>
  <c r="I44" i="6"/>
  <c r="J44" i="6"/>
  <c r="B45" i="6"/>
  <c r="H45" i="6"/>
  <c r="I45" i="6"/>
  <c r="J45" i="6"/>
  <c r="B46" i="6"/>
  <c r="H46" i="6"/>
  <c r="I46" i="6"/>
  <c r="J46" i="6"/>
  <c r="B47" i="6"/>
  <c r="H47" i="6"/>
  <c r="I47" i="6"/>
  <c r="J47" i="6"/>
  <c r="B48" i="6"/>
  <c r="H48" i="6"/>
  <c r="I48" i="6"/>
  <c r="J48" i="6"/>
  <c r="B49" i="6"/>
  <c r="H49" i="6"/>
  <c r="I49" i="6"/>
  <c r="J49" i="6"/>
  <c r="B50" i="6"/>
  <c r="H50" i="6"/>
  <c r="I50" i="6"/>
  <c r="J50" i="6"/>
  <c r="B51" i="6"/>
  <c r="H51" i="6"/>
  <c r="I51" i="6"/>
  <c r="J51" i="6"/>
  <c r="B52" i="6"/>
  <c r="H52" i="6"/>
  <c r="I52" i="6"/>
  <c r="J52" i="6"/>
  <c r="B53" i="6"/>
  <c r="H53" i="6"/>
  <c r="I53" i="6"/>
  <c r="J53" i="6"/>
  <c r="B54" i="6"/>
  <c r="H54" i="6"/>
  <c r="I54" i="6"/>
  <c r="J54" i="6"/>
  <c r="B55" i="6"/>
  <c r="H55" i="6"/>
  <c r="I55" i="6"/>
  <c r="J55" i="6"/>
  <c r="B56" i="6"/>
  <c r="H56" i="6"/>
  <c r="I56" i="6"/>
  <c r="J56" i="6"/>
  <c r="B57" i="6"/>
  <c r="H57" i="6"/>
  <c r="I57" i="6"/>
  <c r="J57" i="6"/>
  <c r="B58" i="6"/>
  <c r="H58" i="6"/>
  <c r="I58" i="6"/>
  <c r="J58" i="6"/>
  <c r="B59" i="6"/>
  <c r="H59" i="6"/>
  <c r="I59" i="6"/>
  <c r="J59" i="6"/>
  <c r="B60" i="6"/>
  <c r="H60" i="6"/>
  <c r="I60" i="6"/>
  <c r="J60" i="6"/>
  <c r="B61" i="6"/>
  <c r="H61" i="6"/>
  <c r="I61" i="6"/>
  <c r="J61" i="6"/>
  <c r="B62" i="6"/>
  <c r="H62" i="6"/>
  <c r="I62" i="6"/>
  <c r="J62" i="6"/>
  <c r="B63" i="6"/>
  <c r="H63" i="6"/>
  <c r="I63" i="6"/>
  <c r="J63" i="6"/>
  <c r="B64" i="6"/>
  <c r="H64" i="6"/>
  <c r="I64" i="6"/>
  <c r="J64" i="6"/>
  <c r="B65" i="6"/>
  <c r="H65" i="6"/>
  <c r="I65" i="6"/>
  <c r="J65" i="6"/>
  <c r="B66" i="6"/>
  <c r="H66" i="6"/>
  <c r="I66" i="6"/>
  <c r="J66" i="6"/>
  <c r="B67" i="6"/>
  <c r="H67" i="6"/>
  <c r="I67" i="6"/>
  <c r="J67" i="6"/>
  <c r="B68" i="6"/>
  <c r="H68" i="6"/>
  <c r="I68" i="6"/>
  <c r="J68" i="6"/>
  <c r="B69" i="6"/>
  <c r="H69" i="6"/>
  <c r="I69" i="6"/>
  <c r="J69" i="6"/>
  <c r="B70" i="6"/>
  <c r="H70" i="6"/>
  <c r="I70" i="6"/>
  <c r="J70" i="6"/>
  <c r="B71" i="6"/>
  <c r="H71" i="6"/>
  <c r="I71" i="6"/>
  <c r="J71" i="6"/>
  <c r="B72" i="6"/>
  <c r="H72" i="6"/>
  <c r="I72" i="6"/>
  <c r="J72" i="6"/>
  <c r="B73" i="6"/>
  <c r="H73" i="6"/>
  <c r="I73" i="6"/>
  <c r="J73" i="6"/>
  <c r="B74" i="6"/>
  <c r="H74" i="6"/>
  <c r="I74" i="6"/>
  <c r="J74" i="6"/>
  <c r="B75" i="6"/>
  <c r="H75" i="6"/>
  <c r="I75" i="6"/>
  <c r="J75" i="6"/>
  <c r="B76" i="6"/>
  <c r="H76" i="6"/>
  <c r="I76" i="6"/>
  <c r="J76" i="6"/>
  <c r="B77" i="6"/>
  <c r="H77" i="6"/>
  <c r="I77" i="6"/>
  <c r="J77" i="6"/>
  <c r="B78" i="6"/>
  <c r="H78" i="6"/>
  <c r="I78" i="6"/>
  <c r="J78" i="6"/>
  <c r="B79" i="6"/>
  <c r="H79" i="6"/>
  <c r="I79" i="6"/>
  <c r="J79" i="6"/>
  <c r="B80" i="6"/>
  <c r="H80" i="6"/>
  <c r="I80" i="6"/>
  <c r="J80" i="6"/>
  <c r="B81" i="6"/>
  <c r="H81" i="6"/>
  <c r="I81" i="6"/>
  <c r="J81" i="6"/>
  <c r="B82" i="6"/>
  <c r="H82" i="6"/>
  <c r="I82" i="6"/>
  <c r="J82" i="6"/>
  <c r="B83" i="6"/>
  <c r="H83" i="6"/>
  <c r="I83" i="6"/>
  <c r="J83" i="6"/>
  <c r="B84" i="6"/>
  <c r="H84" i="6"/>
  <c r="I84" i="6"/>
  <c r="J84" i="6"/>
  <c r="B85" i="6"/>
  <c r="H85" i="6"/>
  <c r="I85" i="6"/>
  <c r="J85" i="6"/>
  <c r="B86" i="6"/>
  <c r="H86" i="6"/>
  <c r="I86" i="6"/>
  <c r="J86" i="6"/>
  <c r="B87" i="6"/>
  <c r="H87" i="6"/>
  <c r="I87" i="6"/>
  <c r="J87" i="6"/>
  <c r="B88" i="6"/>
  <c r="H88" i="6"/>
  <c r="I88" i="6"/>
  <c r="J88" i="6"/>
  <c r="B89" i="6"/>
  <c r="H89" i="6"/>
  <c r="I89" i="6"/>
  <c r="J89" i="6"/>
  <c r="B90" i="6"/>
  <c r="H90" i="6"/>
  <c r="I90" i="6"/>
  <c r="J90" i="6"/>
  <c r="B91" i="6"/>
  <c r="H91" i="6"/>
  <c r="I91" i="6"/>
  <c r="J91" i="6"/>
  <c r="B92" i="6"/>
  <c r="H92" i="6"/>
  <c r="I92" i="6"/>
  <c r="J92" i="6"/>
  <c r="B93" i="6"/>
  <c r="H93" i="6"/>
  <c r="I93" i="6"/>
  <c r="J93" i="6"/>
  <c r="B94" i="6"/>
  <c r="H94" i="6"/>
  <c r="I94" i="6"/>
  <c r="J94" i="6"/>
  <c r="B95" i="6"/>
  <c r="H95" i="6"/>
  <c r="I95" i="6"/>
  <c r="J95" i="6"/>
  <c r="B96" i="6"/>
  <c r="H96" i="6"/>
  <c r="I96" i="6"/>
  <c r="J96" i="6"/>
  <c r="B97" i="6"/>
  <c r="H97" i="6"/>
  <c r="I97" i="6"/>
  <c r="J97" i="6"/>
  <c r="B98" i="6"/>
  <c r="H98" i="6"/>
  <c r="I98" i="6"/>
  <c r="J98" i="6"/>
  <c r="B99" i="6"/>
  <c r="H99" i="6"/>
  <c r="I99" i="6"/>
  <c r="J99" i="6"/>
  <c r="B100" i="6"/>
  <c r="H100" i="6"/>
  <c r="I100" i="6"/>
  <c r="J100" i="6"/>
  <c r="B101" i="6"/>
  <c r="H101" i="6"/>
  <c r="I101" i="6"/>
  <c r="J101" i="6"/>
  <c r="B102" i="6"/>
  <c r="H102" i="6"/>
  <c r="I102" i="6"/>
  <c r="J102" i="6"/>
  <c r="B103" i="6"/>
  <c r="H103" i="6"/>
  <c r="I103" i="6"/>
  <c r="J103" i="6"/>
  <c r="B104" i="6"/>
  <c r="H104" i="6"/>
  <c r="I104" i="6"/>
  <c r="J104" i="6"/>
  <c r="B105" i="6"/>
  <c r="H105" i="6"/>
  <c r="I105" i="6"/>
  <c r="J105" i="6"/>
  <c r="B106" i="6"/>
  <c r="H106" i="6"/>
  <c r="I106" i="6"/>
  <c r="J106" i="6"/>
  <c r="B107" i="6"/>
  <c r="H107" i="6"/>
  <c r="I107" i="6"/>
  <c r="J107" i="6"/>
  <c r="B108" i="6"/>
  <c r="H108" i="6"/>
  <c r="I108" i="6"/>
  <c r="J108" i="6"/>
  <c r="B109" i="6"/>
  <c r="H109" i="6"/>
  <c r="I109" i="6"/>
  <c r="J109" i="6"/>
  <c r="B110" i="6"/>
  <c r="H110" i="6"/>
  <c r="I110" i="6"/>
  <c r="J110" i="6"/>
  <c r="B111" i="6"/>
  <c r="H111" i="6"/>
  <c r="I111" i="6"/>
  <c r="J111" i="6"/>
  <c r="B112" i="6"/>
  <c r="H112" i="6"/>
  <c r="I112" i="6"/>
  <c r="J112" i="6"/>
  <c r="B113" i="6"/>
  <c r="H113" i="6"/>
  <c r="I113" i="6"/>
  <c r="J113" i="6"/>
  <c r="B114" i="6"/>
  <c r="H114" i="6"/>
  <c r="I114" i="6"/>
  <c r="J114" i="6"/>
  <c r="B115" i="6"/>
  <c r="H115" i="6"/>
  <c r="I115" i="6"/>
  <c r="J115" i="6"/>
  <c r="B116" i="6"/>
  <c r="H116" i="6"/>
  <c r="I116" i="6"/>
  <c r="J116" i="6"/>
  <c r="B117" i="6"/>
  <c r="H117" i="6"/>
  <c r="I117" i="6"/>
  <c r="J117" i="6"/>
  <c r="B118" i="6"/>
  <c r="H118" i="6"/>
  <c r="I118" i="6"/>
  <c r="J118" i="6"/>
  <c r="B119" i="6"/>
  <c r="H119" i="6"/>
  <c r="I119" i="6"/>
  <c r="J119" i="6"/>
  <c r="B120" i="6"/>
  <c r="H120" i="6"/>
  <c r="I120" i="6"/>
  <c r="J120" i="6"/>
  <c r="B121" i="6"/>
  <c r="H121" i="6"/>
  <c r="I121" i="6"/>
  <c r="J121" i="6"/>
  <c r="T16" i="4" l="1"/>
  <c r="S16" i="4"/>
  <c r="R16" i="4"/>
  <c r="AA21" i="4"/>
  <c r="Q21" i="4" s="1"/>
  <c r="AA19" i="4"/>
  <c r="Q19" i="4" s="1"/>
  <c r="AA18" i="4"/>
  <c r="Q18" i="4" s="1"/>
  <c r="C3" i="1"/>
  <c r="C4" i="6" s="1"/>
  <c r="D3" i="1"/>
  <c r="D4" i="6" s="1"/>
  <c r="E3" i="1"/>
  <c r="E4" i="6" s="1"/>
  <c r="G3" i="1"/>
  <c r="G4" i="6" s="1"/>
  <c r="C5" i="1"/>
  <c r="C6" i="6" s="1"/>
  <c r="D5" i="1"/>
  <c r="D6" i="6" s="1"/>
  <c r="E5" i="1"/>
  <c r="E6" i="6" s="1"/>
  <c r="G5" i="1"/>
  <c r="G6" i="6" s="1"/>
  <c r="C6" i="1"/>
  <c r="C7" i="6" s="1"/>
  <c r="D6" i="1"/>
  <c r="D7" i="6" s="1"/>
  <c r="E6" i="1"/>
  <c r="E7" i="6" s="1"/>
  <c r="G6" i="1"/>
  <c r="G7" i="6" s="1"/>
  <c r="C7" i="1"/>
  <c r="C8" i="6" s="1"/>
  <c r="D7" i="1"/>
  <c r="D8" i="6" s="1"/>
  <c r="E7" i="1"/>
  <c r="E8" i="6" s="1"/>
  <c r="G7" i="1"/>
  <c r="G8" i="6" s="1"/>
  <c r="C8" i="1"/>
  <c r="C9" i="6" s="1"/>
  <c r="D8" i="1"/>
  <c r="D9" i="6" s="1"/>
  <c r="E8" i="1"/>
  <c r="E9" i="6" s="1"/>
  <c r="G8" i="1"/>
  <c r="G9" i="6" s="1"/>
  <c r="C9" i="1"/>
  <c r="C10" i="6" s="1"/>
  <c r="D9" i="1"/>
  <c r="D10" i="6" s="1"/>
  <c r="E9" i="1"/>
  <c r="E10" i="6" s="1"/>
  <c r="G9" i="1"/>
  <c r="G10" i="6" s="1"/>
  <c r="C10" i="1"/>
  <c r="C11" i="6" s="1"/>
  <c r="D10" i="1"/>
  <c r="D11" i="6" s="1"/>
  <c r="E10" i="1"/>
  <c r="E11" i="6" s="1"/>
  <c r="G10" i="1"/>
  <c r="G11" i="6" s="1"/>
  <c r="C11" i="1"/>
  <c r="C12" i="6" s="1"/>
  <c r="D11" i="1"/>
  <c r="D12" i="6" s="1"/>
  <c r="E11" i="1"/>
  <c r="E12" i="6" s="1"/>
  <c r="G11" i="1"/>
  <c r="G12" i="6" s="1"/>
  <c r="C12" i="1"/>
  <c r="C13" i="6" s="1"/>
  <c r="D12" i="1"/>
  <c r="D13" i="6" s="1"/>
  <c r="E12" i="1"/>
  <c r="E13" i="6" s="1"/>
  <c r="G12" i="1"/>
  <c r="G13" i="6" s="1"/>
  <c r="C13" i="1"/>
  <c r="C14" i="6" s="1"/>
  <c r="D13" i="1"/>
  <c r="D14" i="6" s="1"/>
  <c r="E13" i="1"/>
  <c r="E14" i="6" s="1"/>
  <c r="G13" i="1"/>
  <c r="G14" i="6" s="1"/>
  <c r="C14" i="1"/>
  <c r="C15" i="6" s="1"/>
  <c r="D14" i="1"/>
  <c r="D15" i="6" s="1"/>
  <c r="E14" i="1"/>
  <c r="E15" i="6" s="1"/>
  <c r="G14" i="1"/>
  <c r="G15" i="6" s="1"/>
  <c r="C15" i="1"/>
  <c r="C16" i="6" s="1"/>
  <c r="D15" i="1"/>
  <c r="D16" i="6" s="1"/>
  <c r="E15" i="1"/>
  <c r="E16" i="6" s="1"/>
  <c r="G15" i="1"/>
  <c r="G16" i="6" s="1"/>
  <c r="C16" i="1"/>
  <c r="C17" i="6" s="1"/>
  <c r="D16" i="1"/>
  <c r="D17" i="6" s="1"/>
  <c r="E16" i="1"/>
  <c r="E17" i="6" s="1"/>
  <c r="G16" i="1"/>
  <c r="G17" i="6" s="1"/>
  <c r="C17" i="1"/>
  <c r="C18" i="6" s="1"/>
  <c r="D17" i="1"/>
  <c r="D18" i="6" s="1"/>
  <c r="E17" i="1"/>
  <c r="E18" i="6" s="1"/>
  <c r="G17" i="1"/>
  <c r="G18" i="6" s="1"/>
  <c r="C18" i="1"/>
  <c r="C19" i="6" s="1"/>
  <c r="D18" i="1"/>
  <c r="D19" i="6" s="1"/>
  <c r="E18" i="1"/>
  <c r="E19" i="6" s="1"/>
  <c r="G18" i="1"/>
  <c r="G19" i="6" s="1"/>
  <c r="C19" i="1"/>
  <c r="C20" i="6" s="1"/>
  <c r="D19" i="1"/>
  <c r="D20" i="6" s="1"/>
  <c r="E19" i="1"/>
  <c r="E20" i="6" s="1"/>
  <c r="G19" i="1"/>
  <c r="G20" i="6" s="1"/>
  <c r="C20" i="1"/>
  <c r="C21" i="6" s="1"/>
  <c r="D20" i="1"/>
  <c r="D21" i="6" s="1"/>
  <c r="E20" i="1"/>
  <c r="E21" i="6" s="1"/>
  <c r="G20" i="1"/>
  <c r="G21" i="6" s="1"/>
  <c r="C21" i="1"/>
  <c r="C22" i="6" s="1"/>
  <c r="D21" i="1"/>
  <c r="D22" i="6" s="1"/>
  <c r="E21" i="1"/>
  <c r="E22" i="6" s="1"/>
  <c r="G21" i="1"/>
  <c r="G22" i="6" s="1"/>
  <c r="C22" i="1"/>
  <c r="C23" i="6" s="1"/>
  <c r="D22" i="1"/>
  <c r="D23" i="6" s="1"/>
  <c r="E22" i="1"/>
  <c r="E23" i="6" s="1"/>
  <c r="G22" i="1"/>
  <c r="G23" i="6" s="1"/>
  <c r="C24" i="1"/>
  <c r="C25" i="6" s="1"/>
  <c r="D24" i="1"/>
  <c r="D25" i="6" s="1"/>
  <c r="E24" i="1"/>
  <c r="E25" i="6" s="1"/>
  <c r="G24" i="1"/>
  <c r="G25" i="6" s="1"/>
  <c r="C25" i="1"/>
  <c r="C26" i="6" s="1"/>
  <c r="D25" i="1"/>
  <c r="D26" i="6" s="1"/>
  <c r="E25" i="1"/>
  <c r="E26" i="6" s="1"/>
  <c r="G25" i="1"/>
  <c r="G26" i="6" s="1"/>
  <c r="C26" i="1"/>
  <c r="C27" i="6" s="1"/>
  <c r="D26" i="1"/>
  <c r="D27" i="6" s="1"/>
  <c r="E26" i="1"/>
  <c r="E27" i="6" s="1"/>
  <c r="G26" i="1"/>
  <c r="G27" i="6" s="1"/>
  <c r="C27" i="1"/>
  <c r="C28" i="6" s="1"/>
  <c r="D27" i="1"/>
  <c r="D28" i="6" s="1"/>
  <c r="E27" i="1"/>
  <c r="E28" i="6" s="1"/>
  <c r="G27" i="1"/>
  <c r="G28" i="6" s="1"/>
  <c r="C28" i="1"/>
  <c r="C29" i="6" s="1"/>
  <c r="D28" i="1"/>
  <c r="D29" i="6" s="1"/>
  <c r="E28" i="1"/>
  <c r="E29" i="6" s="1"/>
  <c r="G28" i="1"/>
  <c r="G29" i="6" s="1"/>
  <c r="C29" i="1"/>
  <c r="C30" i="6" s="1"/>
  <c r="D29" i="1"/>
  <c r="D30" i="6" s="1"/>
  <c r="E29" i="1"/>
  <c r="E30" i="6" s="1"/>
  <c r="G29" i="1"/>
  <c r="G30" i="6" s="1"/>
  <c r="C30" i="1"/>
  <c r="C31" i="6" s="1"/>
  <c r="D30" i="1"/>
  <c r="D31" i="6" s="1"/>
  <c r="E30" i="1"/>
  <c r="E31" i="6" s="1"/>
  <c r="G30" i="1"/>
  <c r="G31" i="6" s="1"/>
  <c r="C31" i="1"/>
  <c r="C32" i="6" s="1"/>
  <c r="D31" i="1"/>
  <c r="D32" i="6" s="1"/>
  <c r="E31" i="1"/>
  <c r="E32" i="6" s="1"/>
  <c r="G31" i="1"/>
  <c r="G32" i="6" s="1"/>
  <c r="C32" i="1"/>
  <c r="C33" i="6" s="1"/>
  <c r="D32" i="1"/>
  <c r="D33" i="6" s="1"/>
  <c r="E32" i="1"/>
  <c r="E33" i="6" s="1"/>
  <c r="G32" i="1"/>
  <c r="G33" i="6" s="1"/>
  <c r="C33" i="1"/>
  <c r="C34" i="6" s="1"/>
  <c r="D33" i="1"/>
  <c r="D34" i="6" s="1"/>
  <c r="E33" i="1"/>
  <c r="E34" i="6" s="1"/>
  <c r="G33" i="1"/>
  <c r="G34" i="6" s="1"/>
  <c r="C34" i="1"/>
  <c r="C35" i="6" s="1"/>
  <c r="D34" i="1"/>
  <c r="D35" i="6" s="1"/>
  <c r="E34" i="1"/>
  <c r="E35" i="6" s="1"/>
  <c r="G34" i="1"/>
  <c r="G35" i="6" s="1"/>
  <c r="C35" i="1"/>
  <c r="C36" i="6" s="1"/>
  <c r="D35" i="1"/>
  <c r="D36" i="6" s="1"/>
  <c r="E35" i="1"/>
  <c r="E36" i="6" s="1"/>
  <c r="G35" i="1"/>
  <c r="G36" i="6" s="1"/>
  <c r="C36" i="1"/>
  <c r="C37" i="6" s="1"/>
  <c r="D36" i="1"/>
  <c r="D37" i="6" s="1"/>
  <c r="E36" i="1"/>
  <c r="E37" i="6" s="1"/>
  <c r="G36" i="1"/>
  <c r="G37" i="6" s="1"/>
  <c r="C37" i="1"/>
  <c r="C38" i="6" s="1"/>
  <c r="D37" i="1"/>
  <c r="D38" i="6" s="1"/>
  <c r="E37" i="1"/>
  <c r="E38" i="6" s="1"/>
  <c r="G37" i="1"/>
  <c r="G38" i="6" s="1"/>
  <c r="C38" i="1"/>
  <c r="C39" i="6" s="1"/>
  <c r="D38" i="1"/>
  <c r="D39" i="6" s="1"/>
  <c r="E38" i="1"/>
  <c r="E39" i="6" s="1"/>
  <c r="G38" i="1"/>
  <c r="G39" i="6" s="1"/>
  <c r="C39" i="1"/>
  <c r="C40" i="6" s="1"/>
  <c r="D39" i="1"/>
  <c r="D40" i="6" s="1"/>
  <c r="E39" i="1"/>
  <c r="E40" i="6" s="1"/>
  <c r="G39" i="1"/>
  <c r="G40" i="6" s="1"/>
  <c r="C40" i="1"/>
  <c r="C41" i="6" s="1"/>
  <c r="D40" i="1"/>
  <c r="D41" i="6" s="1"/>
  <c r="E40" i="1"/>
  <c r="E41" i="6" s="1"/>
  <c r="G40" i="1"/>
  <c r="G41" i="6" s="1"/>
  <c r="C41" i="1"/>
  <c r="C42" i="6" s="1"/>
  <c r="D41" i="1"/>
  <c r="D42" i="6" s="1"/>
  <c r="E41" i="1"/>
  <c r="E42" i="6" s="1"/>
  <c r="G41" i="1"/>
  <c r="G42" i="6" s="1"/>
  <c r="C42" i="1"/>
  <c r="C43" i="6" s="1"/>
  <c r="D42" i="1"/>
  <c r="D43" i="6" s="1"/>
  <c r="E42" i="1"/>
  <c r="E43" i="6" s="1"/>
  <c r="G42" i="1"/>
  <c r="G43" i="6" s="1"/>
  <c r="C43" i="1"/>
  <c r="C44" i="6" s="1"/>
  <c r="D43" i="1"/>
  <c r="D44" i="6" s="1"/>
  <c r="E43" i="1"/>
  <c r="E44" i="6" s="1"/>
  <c r="G43" i="1"/>
  <c r="G44" i="6" s="1"/>
  <c r="C44" i="1"/>
  <c r="C45" i="6" s="1"/>
  <c r="D44" i="1"/>
  <c r="D45" i="6" s="1"/>
  <c r="E44" i="1"/>
  <c r="E45" i="6" s="1"/>
  <c r="G44" i="1"/>
  <c r="G45" i="6" s="1"/>
  <c r="C45" i="1"/>
  <c r="C46" i="6" s="1"/>
  <c r="D45" i="1"/>
  <c r="D46" i="6" s="1"/>
  <c r="E45" i="1"/>
  <c r="E46" i="6" s="1"/>
  <c r="G45" i="1"/>
  <c r="G46" i="6" s="1"/>
  <c r="C46" i="1"/>
  <c r="C47" i="6" s="1"/>
  <c r="D46" i="1"/>
  <c r="D47" i="6" s="1"/>
  <c r="E46" i="1"/>
  <c r="E47" i="6" s="1"/>
  <c r="G46" i="1"/>
  <c r="G47" i="6" s="1"/>
  <c r="C47" i="1"/>
  <c r="C48" i="6" s="1"/>
  <c r="D47" i="1"/>
  <c r="D48" i="6" s="1"/>
  <c r="E47" i="1"/>
  <c r="E48" i="6" s="1"/>
  <c r="G47" i="1"/>
  <c r="G48" i="6" s="1"/>
  <c r="C48" i="1"/>
  <c r="C49" i="6" s="1"/>
  <c r="D48" i="1"/>
  <c r="D49" i="6" s="1"/>
  <c r="E48" i="1"/>
  <c r="E49" i="6" s="1"/>
  <c r="G48" i="1"/>
  <c r="G49" i="6" s="1"/>
  <c r="C49" i="1"/>
  <c r="C50" i="6" s="1"/>
  <c r="D49" i="1"/>
  <c r="D50" i="6" s="1"/>
  <c r="E49" i="1"/>
  <c r="E50" i="6" s="1"/>
  <c r="G49" i="1"/>
  <c r="G50" i="6" s="1"/>
  <c r="C50" i="1"/>
  <c r="C51" i="6" s="1"/>
  <c r="D50" i="1"/>
  <c r="D51" i="6" s="1"/>
  <c r="E50" i="1"/>
  <c r="E51" i="6" s="1"/>
  <c r="G50" i="1"/>
  <c r="G51" i="6" s="1"/>
  <c r="C51" i="1"/>
  <c r="C52" i="6" s="1"/>
  <c r="D51" i="1"/>
  <c r="D52" i="6" s="1"/>
  <c r="E51" i="1"/>
  <c r="E52" i="6" s="1"/>
  <c r="G51" i="1"/>
  <c r="G52" i="6" s="1"/>
  <c r="C52" i="1"/>
  <c r="C53" i="6" s="1"/>
  <c r="D52" i="1"/>
  <c r="D53" i="6" s="1"/>
  <c r="E52" i="1"/>
  <c r="E53" i="6" s="1"/>
  <c r="G52" i="1"/>
  <c r="G53" i="6" s="1"/>
  <c r="C53" i="1"/>
  <c r="C54" i="6" s="1"/>
  <c r="D53" i="1"/>
  <c r="D54" i="6" s="1"/>
  <c r="E53" i="1"/>
  <c r="E54" i="6" s="1"/>
  <c r="G53" i="1"/>
  <c r="G54" i="6" s="1"/>
  <c r="C54" i="1"/>
  <c r="C55" i="6" s="1"/>
  <c r="D54" i="1"/>
  <c r="D55" i="6" s="1"/>
  <c r="E54" i="1"/>
  <c r="E55" i="6" s="1"/>
  <c r="G54" i="1"/>
  <c r="G55" i="6" s="1"/>
  <c r="C55" i="1"/>
  <c r="C56" i="6" s="1"/>
  <c r="D55" i="1"/>
  <c r="D56" i="6" s="1"/>
  <c r="E55" i="1"/>
  <c r="E56" i="6" s="1"/>
  <c r="G55" i="1"/>
  <c r="G56" i="6" s="1"/>
  <c r="C56" i="1"/>
  <c r="C57" i="6" s="1"/>
  <c r="D56" i="1"/>
  <c r="D57" i="6" s="1"/>
  <c r="E56" i="1"/>
  <c r="E57" i="6" s="1"/>
  <c r="G56" i="1"/>
  <c r="G57" i="6" s="1"/>
  <c r="C57" i="1"/>
  <c r="C58" i="6" s="1"/>
  <c r="D57" i="1"/>
  <c r="D58" i="6" s="1"/>
  <c r="E57" i="1"/>
  <c r="E58" i="6" s="1"/>
  <c r="G57" i="1"/>
  <c r="G58" i="6" s="1"/>
  <c r="C58" i="1"/>
  <c r="C59" i="6" s="1"/>
  <c r="D58" i="1"/>
  <c r="D59" i="6" s="1"/>
  <c r="E58" i="1"/>
  <c r="E59" i="6" s="1"/>
  <c r="G58" i="1"/>
  <c r="G59" i="6" s="1"/>
  <c r="C59" i="1"/>
  <c r="C60" i="6" s="1"/>
  <c r="D59" i="1"/>
  <c r="D60" i="6" s="1"/>
  <c r="E59" i="1"/>
  <c r="E60" i="6" s="1"/>
  <c r="G59" i="1"/>
  <c r="G60" i="6" s="1"/>
  <c r="C60" i="1"/>
  <c r="C61" i="6" s="1"/>
  <c r="D60" i="1"/>
  <c r="D61" i="6" s="1"/>
  <c r="E60" i="1"/>
  <c r="E61" i="6" s="1"/>
  <c r="G60" i="1"/>
  <c r="G61" i="6" s="1"/>
  <c r="C61" i="1"/>
  <c r="C62" i="6" s="1"/>
  <c r="D61" i="1"/>
  <c r="D62" i="6" s="1"/>
  <c r="E61" i="1"/>
  <c r="E62" i="6" s="1"/>
  <c r="G61" i="1"/>
  <c r="G62" i="6" s="1"/>
  <c r="C62" i="1"/>
  <c r="C63" i="6" s="1"/>
  <c r="D62" i="1"/>
  <c r="D63" i="6" s="1"/>
  <c r="E62" i="1"/>
  <c r="E63" i="6" s="1"/>
  <c r="G62" i="1"/>
  <c r="G63" i="6" s="1"/>
  <c r="C63" i="1"/>
  <c r="C64" i="6" s="1"/>
  <c r="D63" i="1"/>
  <c r="D64" i="6" s="1"/>
  <c r="E63" i="1"/>
  <c r="E64" i="6" s="1"/>
  <c r="G63" i="1"/>
  <c r="G64" i="6" s="1"/>
  <c r="C64" i="1"/>
  <c r="C65" i="6" s="1"/>
  <c r="D64" i="1"/>
  <c r="D65" i="6" s="1"/>
  <c r="E64" i="1"/>
  <c r="E65" i="6" s="1"/>
  <c r="G64" i="1"/>
  <c r="G65" i="6" s="1"/>
  <c r="C65" i="1"/>
  <c r="C66" i="6" s="1"/>
  <c r="D65" i="1"/>
  <c r="D66" i="6" s="1"/>
  <c r="E65" i="1"/>
  <c r="E66" i="6" s="1"/>
  <c r="G65" i="1"/>
  <c r="G66" i="6" s="1"/>
  <c r="C66" i="1"/>
  <c r="C67" i="6" s="1"/>
  <c r="D66" i="1"/>
  <c r="D67" i="6" s="1"/>
  <c r="E66" i="1"/>
  <c r="E67" i="6" s="1"/>
  <c r="G66" i="1"/>
  <c r="G67" i="6" s="1"/>
  <c r="C67" i="1"/>
  <c r="C68" i="6" s="1"/>
  <c r="D67" i="1"/>
  <c r="D68" i="6" s="1"/>
  <c r="E67" i="1"/>
  <c r="E68" i="6" s="1"/>
  <c r="G67" i="1"/>
  <c r="G68" i="6" s="1"/>
  <c r="C68" i="1"/>
  <c r="C69" i="6" s="1"/>
  <c r="D68" i="1"/>
  <c r="D69" i="6" s="1"/>
  <c r="E68" i="1"/>
  <c r="E69" i="6" s="1"/>
  <c r="G68" i="1"/>
  <c r="G69" i="6" s="1"/>
  <c r="C69" i="1"/>
  <c r="C70" i="6" s="1"/>
  <c r="D69" i="1"/>
  <c r="D70" i="6" s="1"/>
  <c r="E69" i="1"/>
  <c r="E70" i="6" s="1"/>
  <c r="G69" i="1"/>
  <c r="G70" i="6" s="1"/>
  <c r="C70" i="1"/>
  <c r="C71" i="6" s="1"/>
  <c r="D70" i="1"/>
  <c r="D71" i="6" s="1"/>
  <c r="E70" i="1"/>
  <c r="E71" i="6" s="1"/>
  <c r="G70" i="1"/>
  <c r="G71" i="6" s="1"/>
  <c r="C71" i="1"/>
  <c r="C72" i="6" s="1"/>
  <c r="D71" i="1"/>
  <c r="D72" i="6" s="1"/>
  <c r="E71" i="1"/>
  <c r="E72" i="6" s="1"/>
  <c r="G71" i="1"/>
  <c r="G72" i="6" s="1"/>
  <c r="C72" i="1"/>
  <c r="C73" i="6" s="1"/>
  <c r="D72" i="1"/>
  <c r="D73" i="6" s="1"/>
  <c r="E72" i="1"/>
  <c r="E73" i="6" s="1"/>
  <c r="G72" i="1"/>
  <c r="G73" i="6" s="1"/>
  <c r="C73" i="1"/>
  <c r="C74" i="6" s="1"/>
  <c r="D73" i="1"/>
  <c r="D74" i="6" s="1"/>
  <c r="E73" i="1"/>
  <c r="E74" i="6" s="1"/>
  <c r="G73" i="1"/>
  <c r="G74" i="6" s="1"/>
  <c r="C74" i="1"/>
  <c r="C75" i="6" s="1"/>
  <c r="D74" i="1"/>
  <c r="D75" i="6" s="1"/>
  <c r="E74" i="1"/>
  <c r="E75" i="6" s="1"/>
  <c r="G74" i="1"/>
  <c r="G75" i="6" s="1"/>
  <c r="C75" i="1"/>
  <c r="C76" i="6" s="1"/>
  <c r="D75" i="1"/>
  <c r="D76" i="6" s="1"/>
  <c r="E75" i="1"/>
  <c r="E76" i="6" s="1"/>
  <c r="G75" i="1"/>
  <c r="G76" i="6" s="1"/>
  <c r="C76" i="1"/>
  <c r="C77" i="6" s="1"/>
  <c r="D76" i="1"/>
  <c r="D77" i="6" s="1"/>
  <c r="E76" i="1"/>
  <c r="E77" i="6" s="1"/>
  <c r="G76" i="1"/>
  <c r="G77" i="6" s="1"/>
  <c r="C77" i="1"/>
  <c r="C78" i="6" s="1"/>
  <c r="D77" i="1"/>
  <c r="D78" i="6" s="1"/>
  <c r="E77" i="1"/>
  <c r="E78" i="6" s="1"/>
  <c r="G77" i="1"/>
  <c r="G78" i="6" s="1"/>
  <c r="C78" i="1"/>
  <c r="C79" i="6" s="1"/>
  <c r="D78" i="1"/>
  <c r="D79" i="6" s="1"/>
  <c r="E78" i="1"/>
  <c r="E79" i="6" s="1"/>
  <c r="G78" i="1"/>
  <c r="G79" i="6" s="1"/>
  <c r="C79" i="1"/>
  <c r="C80" i="6" s="1"/>
  <c r="D79" i="1"/>
  <c r="D80" i="6" s="1"/>
  <c r="E79" i="1"/>
  <c r="E80" i="6" s="1"/>
  <c r="G79" i="1"/>
  <c r="G80" i="6" s="1"/>
  <c r="C80" i="1"/>
  <c r="C81" i="6" s="1"/>
  <c r="D80" i="1"/>
  <c r="D81" i="6" s="1"/>
  <c r="E80" i="1"/>
  <c r="E81" i="6" s="1"/>
  <c r="G80" i="1"/>
  <c r="G81" i="6" s="1"/>
  <c r="C81" i="1"/>
  <c r="C82" i="6" s="1"/>
  <c r="D81" i="1"/>
  <c r="D82" i="6" s="1"/>
  <c r="E81" i="1"/>
  <c r="E82" i="6" s="1"/>
  <c r="G81" i="1"/>
  <c r="G82" i="6" s="1"/>
  <c r="C82" i="1"/>
  <c r="C83" i="6" s="1"/>
  <c r="D82" i="1"/>
  <c r="D83" i="6" s="1"/>
  <c r="E82" i="1"/>
  <c r="E83" i="6" s="1"/>
  <c r="G82" i="1"/>
  <c r="G83" i="6" s="1"/>
  <c r="C83" i="1"/>
  <c r="C84" i="6" s="1"/>
  <c r="D83" i="1"/>
  <c r="D84" i="6" s="1"/>
  <c r="E83" i="1"/>
  <c r="E84" i="6" s="1"/>
  <c r="G83" i="1"/>
  <c r="G84" i="6" s="1"/>
  <c r="C84" i="1"/>
  <c r="C85" i="6" s="1"/>
  <c r="D84" i="1"/>
  <c r="D85" i="6" s="1"/>
  <c r="E84" i="1"/>
  <c r="E85" i="6" s="1"/>
  <c r="G84" i="1"/>
  <c r="G85" i="6" s="1"/>
  <c r="C85" i="1"/>
  <c r="C86" i="6" s="1"/>
  <c r="D85" i="1"/>
  <c r="D86" i="6" s="1"/>
  <c r="E85" i="1"/>
  <c r="E86" i="6" s="1"/>
  <c r="G85" i="1"/>
  <c r="G86" i="6" s="1"/>
  <c r="C86" i="1"/>
  <c r="C87" i="6" s="1"/>
  <c r="D86" i="1"/>
  <c r="D87" i="6" s="1"/>
  <c r="E86" i="1"/>
  <c r="E87" i="6" s="1"/>
  <c r="G86" i="1"/>
  <c r="G87" i="6" s="1"/>
  <c r="C87" i="1"/>
  <c r="C88" i="6" s="1"/>
  <c r="D87" i="1"/>
  <c r="D88" i="6" s="1"/>
  <c r="E87" i="1"/>
  <c r="E88" i="6" s="1"/>
  <c r="G87" i="1"/>
  <c r="G88" i="6" s="1"/>
  <c r="C88" i="1"/>
  <c r="C89" i="6" s="1"/>
  <c r="D88" i="1"/>
  <c r="D89" i="6" s="1"/>
  <c r="E88" i="1"/>
  <c r="E89" i="6" s="1"/>
  <c r="G88" i="1"/>
  <c r="G89" i="6" s="1"/>
  <c r="C89" i="1"/>
  <c r="C90" i="6" s="1"/>
  <c r="D89" i="1"/>
  <c r="D90" i="6" s="1"/>
  <c r="E89" i="1"/>
  <c r="E90" i="6" s="1"/>
  <c r="G89" i="1"/>
  <c r="G90" i="6" s="1"/>
  <c r="C90" i="1"/>
  <c r="C91" i="6" s="1"/>
  <c r="D90" i="1"/>
  <c r="D91" i="6" s="1"/>
  <c r="E90" i="1"/>
  <c r="E91" i="6" s="1"/>
  <c r="G90" i="1"/>
  <c r="G91" i="6" s="1"/>
  <c r="C91" i="1"/>
  <c r="C92" i="6" s="1"/>
  <c r="D91" i="1"/>
  <c r="D92" i="6" s="1"/>
  <c r="E91" i="1"/>
  <c r="E92" i="6" s="1"/>
  <c r="G91" i="1"/>
  <c r="G92" i="6" s="1"/>
  <c r="C92" i="1"/>
  <c r="C93" i="6" s="1"/>
  <c r="D92" i="1"/>
  <c r="D93" i="6" s="1"/>
  <c r="E92" i="1"/>
  <c r="E93" i="6" s="1"/>
  <c r="G92" i="1"/>
  <c r="G93" i="6" s="1"/>
  <c r="C93" i="1"/>
  <c r="C94" i="6" s="1"/>
  <c r="D93" i="1"/>
  <c r="D94" i="6" s="1"/>
  <c r="E93" i="1"/>
  <c r="E94" i="6" s="1"/>
  <c r="G93" i="1"/>
  <c r="G94" i="6" s="1"/>
  <c r="C94" i="1"/>
  <c r="C95" i="6" s="1"/>
  <c r="D94" i="1"/>
  <c r="D95" i="6" s="1"/>
  <c r="E94" i="1"/>
  <c r="E95" i="6" s="1"/>
  <c r="G94" i="1"/>
  <c r="G95" i="6" s="1"/>
  <c r="C95" i="1"/>
  <c r="C96" i="6" s="1"/>
  <c r="D95" i="1"/>
  <c r="D96" i="6" s="1"/>
  <c r="E95" i="1"/>
  <c r="E96" i="6" s="1"/>
  <c r="G95" i="1"/>
  <c r="G96" i="6" s="1"/>
  <c r="C96" i="1"/>
  <c r="C97" i="6" s="1"/>
  <c r="D96" i="1"/>
  <c r="D97" i="6" s="1"/>
  <c r="E96" i="1"/>
  <c r="E97" i="6" s="1"/>
  <c r="G96" i="1"/>
  <c r="G97" i="6" s="1"/>
  <c r="C97" i="1"/>
  <c r="C98" i="6" s="1"/>
  <c r="D97" i="1"/>
  <c r="D98" i="6" s="1"/>
  <c r="E97" i="1"/>
  <c r="E98" i="6" s="1"/>
  <c r="G97" i="1"/>
  <c r="G98" i="6" s="1"/>
  <c r="C98" i="1"/>
  <c r="C99" i="6" s="1"/>
  <c r="D98" i="1"/>
  <c r="D99" i="6" s="1"/>
  <c r="E98" i="1"/>
  <c r="E99" i="6" s="1"/>
  <c r="G98" i="1"/>
  <c r="G99" i="6" s="1"/>
  <c r="C99" i="1"/>
  <c r="C100" i="6" s="1"/>
  <c r="D99" i="1"/>
  <c r="D100" i="6" s="1"/>
  <c r="E99" i="1"/>
  <c r="E100" i="6" s="1"/>
  <c r="G99" i="1"/>
  <c r="G100" i="6" s="1"/>
  <c r="C100" i="1"/>
  <c r="C101" i="6" s="1"/>
  <c r="D100" i="1"/>
  <c r="D101" i="6" s="1"/>
  <c r="E100" i="1"/>
  <c r="E101" i="6" s="1"/>
  <c r="G100" i="1"/>
  <c r="G101" i="6" s="1"/>
  <c r="C101" i="1"/>
  <c r="C102" i="6" s="1"/>
  <c r="D101" i="1"/>
  <c r="D102" i="6" s="1"/>
  <c r="E101" i="1"/>
  <c r="E102" i="6" s="1"/>
  <c r="G101" i="1"/>
  <c r="G102" i="6" s="1"/>
  <c r="C102" i="1"/>
  <c r="C103" i="6" s="1"/>
  <c r="D102" i="1"/>
  <c r="D103" i="6" s="1"/>
  <c r="E102" i="1"/>
  <c r="E103" i="6" s="1"/>
  <c r="G102" i="1"/>
  <c r="G103" i="6" s="1"/>
  <c r="C103" i="1"/>
  <c r="C104" i="6" s="1"/>
  <c r="D103" i="1"/>
  <c r="D104" i="6" s="1"/>
  <c r="E103" i="1"/>
  <c r="E104" i="6" s="1"/>
  <c r="G103" i="1"/>
  <c r="G104" i="6" s="1"/>
  <c r="C104" i="1"/>
  <c r="C105" i="6" s="1"/>
  <c r="D104" i="1"/>
  <c r="D105" i="6" s="1"/>
  <c r="E104" i="1"/>
  <c r="E105" i="6" s="1"/>
  <c r="G104" i="1"/>
  <c r="G105" i="6" s="1"/>
  <c r="C105" i="1"/>
  <c r="C106" i="6" s="1"/>
  <c r="D105" i="1"/>
  <c r="D106" i="6" s="1"/>
  <c r="E105" i="1"/>
  <c r="E106" i="6" s="1"/>
  <c r="G105" i="1"/>
  <c r="G106" i="6" s="1"/>
  <c r="C106" i="1"/>
  <c r="C107" i="6" s="1"/>
  <c r="D106" i="1"/>
  <c r="D107" i="6" s="1"/>
  <c r="E106" i="1"/>
  <c r="E107" i="6" s="1"/>
  <c r="G106" i="1"/>
  <c r="G107" i="6" s="1"/>
  <c r="C107" i="1"/>
  <c r="C108" i="6" s="1"/>
  <c r="D107" i="1"/>
  <c r="D108" i="6" s="1"/>
  <c r="E107" i="1"/>
  <c r="E108" i="6" s="1"/>
  <c r="G107" i="1"/>
  <c r="G108" i="6" s="1"/>
  <c r="C108" i="1"/>
  <c r="C109" i="6" s="1"/>
  <c r="D108" i="1"/>
  <c r="D109" i="6" s="1"/>
  <c r="E108" i="1"/>
  <c r="E109" i="6" s="1"/>
  <c r="G108" i="1"/>
  <c r="G109" i="6" s="1"/>
  <c r="C109" i="1"/>
  <c r="C110" i="6" s="1"/>
  <c r="D109" i="1"/>
  <c r="D110" i="6" s="1"/>
  <c r="E109" i="1"/>
  <c r="E110" i="6" s="1"/>
  <c r="G109" i="1"/>
  <c r="G110" i="6" s="1"/>
  <c r="C110" i="1"/>
  <c r="C111" i="6" s="1"/>
  <c r="D110" i="1"/>
  <c r="D111" i="6" s="1"/>
  <c r="E110" i="1"/>
  <c r="E111" i="6" s="1"/>
  <c r="G110" i="1"/>
  <c r="G111" i="6" s="1"/>
  <c r="C111" i="1"/>
  <c r="C112" i="6" s="1"/>
  <c r="D111" i="1"/>
  <c r="D112" i="6" s="1"/>
  <c r="E111" i="1"/>
  <c r="E112" i="6" s="1"/>
  <c r="G111" i="1"/>
  <c r="G112" i="6" s="1"/>
  <c r="C112" i="1"/>
  <c r="C113" i="6" s="1"/>
  <c r="D112" i="1"/>
  <c r="D113" i="6" s="1"/>
  <c r="E112" i="1"/>
  <c r="E113" i="6" s="1"/>
  <c r="G112" i="1"/>
  <c r="G113" i="6" s="1"/>
  <c r="C113" i="1"/>
  <c r="C114" i="6" s="1"/>
  <c r="D113" i="1"/>
  <c r="D114" i="6" s="1"/>
  <c r="E113" i="1"/>
  <c r="E114" i="6" s="1"/>
  <c r="G113" i="1"/>
  <c r="G114" i="6" s="1"/>
  <c r="C114" i="1"/>
  <c r="C115" i="6" s="1"/>
  <c r="D114" i="1"/>
  <c r="D115" i="6" s="1"/>
  <c r="E114" i="1"/>
  <c r="E115" i="6" s="1"/>
  <c r="G114" i="1"/>
  <c r="G115" i="6" s="1"/>
  <c r="C115" i="1"/>
  <c r="C116" i="6" s="1"/>
  <c r="D115" i="1"/>
  <c r="D116" i="6" s="1"/>
  <c r="E115" i="1"/>
  <c r="E116" i="6" s="1"/>
  <c r="G115" i="1"/>
  <c r="G116" i="6" s="1"/>
  <c r="C116" i="1"/>
  <c r="C117" i="6" s="1"/>
  <c r="D116" i="1"/>
  <c r="D117" i="6" s="1"/>
  <c r="E116" i="1"/>
  <c r="E117" i="6" s="1"/>
  <c r="G116" i="1"/>
  <c r="G117" i="6" s="1"/>
  <c r="C117" i="1"/>
  <c r="C118" i="6" s="1"/>
  <c r="D117" i="1"/>
  <c r="D118" i="6" s="1"/>
  <c r="E117" i="1"/>
  <c r="E118" i="6" s="1"/>
  <c r="G117" i="1"/>
  <c r="G118" i="6" s="1"/>
  <c r="C118" i="1"/>
  <c r="C119" i="6" s="1"/>
  <c r="D118" i="1"/>
  <c r="D119" i="6" s="1"/>
  <c r="E118" i="1"/>
  <c r="E119" i="6" s="1"/>
  <c r="G118" i="1"/>
  <c r="G119" i="6" s="1"/>
  <c r="C119" i="1"/>
  <c r="C120" i="6" s="1"/>
  <c r="D119" i="1"/>
  <c r="D120" i="6" s="1"/>
  <c r="E119" i="1"/>
  <c r="E120" i="6" s="1"/>
  <c r="G119" i="1"/>
  <c r="G120" i="6" s="1"/>
  <c r="C120" i="1"/>
  <c r="C121" i="6" s="1"/>
  <c r="D120" i="1"/>
  <c r="D121" i="6" s="1"/>
  <c r="E120" i="1"/>
  <c r="E121" i="6" s="1"/>
  <c r="G120" i="1"/>
  <c r="G121" i="6" s="1"/>
  <c r="C121" i="1"/>
  <c r="D121" i="1"/>
  <c r="E121" i="1"/>
  <c r="G121" i="1"/>
  <c r="C122" i="1"/>
  <c r="D122" i="1"/>
  <c r="E122" i="1"/>
  <c r="G122" i="1"/>
  <c r="C123" i="1"/>
  <c r="D123" i="1"/>
  <c r="E123" i="1"/>
  <c r="G123" i="1"/>
  <c r="C124" i="1"/>
  <c r="D124" i="1"/>
  <c r="E124" i="1"/>
  <c r="G124" i="1"/>
  <c r="C125" i="1"/>
  <c r="D125" i="1"/>
  <c r="E125" i="1"/>
  <c r="G125" i="1"/>
  <c r="C126" i="1"/>
  <c r="D126" i="1"/>
  <c r="E126" i="1"/>
  <c r="G126" i="1"/>
  <c r="C127" i="1"/>
  <c r="D127" i="1"/>
  <c r="E127" i="1"/>
  <c r="G127" i="1"/>
  <c r="C128" i="1"/>
  <c r="D128" i="1"/>
  <c r="E128" i="1"/>
  <c r="G128" i="1"/>
  <c r="C129" i="1"/>
  <c r="D129" i="1"/>
  <c r="E129" i="1"/>
  <c r="G129" i="1"/>
  <c r="C130" i="1"/>
  <c r="D130" i="1"/>
  <c r="E130" i="1"/>
  <c r="G130" i="1"/>
  <c r="C131" i="1"/>
  <c r="D131" i="1"/>
  <c r="E131" i="1"/>
  <c r="G131" i="1"/>
  <c r="C132" i="1"/>
  <c r="D132" i="1"/>
  <c r="E132" i="1"/>
  <c r="G132" i="1"/>
  <c r="C133" i="1"/>
  <c r="D133" i="1"/>
  <c r="E133" i="1"/>
  <c r="G133" i="1"/>
  <c r="C134" i="1"/>
  <c r="D134" i="1"/>
  <c r="E134" i="1"/>
  <c r="G134" i="1"/>
  <c r="C135" i="1"/>
  <c r="D135" i="1"/>
  <c r="E135" i="1"/>
  <c r="G135" i="1"/>
  <c r="C136" i="1"/>
  <c r="D136" i="1"/>
  <c r="E136" i="1"/>
  <c r="G136" i="1"/>
  <c r="C137" i="1"/>
  <c r="D137" i="1"/>
  <c r="E137" i="1"/>
  <c r="G137" i="1"/>
  <c r="C138" i="1"/>
  <c r="D138" i="1"/>
  <c r="E138" i="1"/>
  <c r="G138" i="1"/>
  <c r="C139" i="1"/>
  <c r="D139" i="1"/>
  <c r="E139" i="1"/>
  <c r="G139" i="1"/>
  <c r="C140" i="1"/>
  <c r="D140" i="1"/>
  <c r="E140" i="1"/>
  <c r="G140" i="1"/>
  <c r="C141" i="1"/>
  <c r="D141" i="1"/>
  <c r="E141" i="1"/>
  <c r="G141" i="1"/>
  <c r="C142" i="1"/>
  <c r="D142" i="1"/>
  <c r="E142" i="1"/>
  <c r="G142" i="1"/>
  <c r="C143" i="1"/>
  <c r="D143" i="1"/>
  <c r="E143" i="1"/>
  <c r="G143" i="1"/>
  <c r="C144" i="1"/>
  <c r="D144" i="1"/>
  <c r="E144" i="1"/>
  <c r="G144" i="1"/>
  <c r="C145" i="1"/>
  <c r="D145" i="1"/>
  <c r="E145" i="1"/>
  <c r="G145" i="1"/>
  <c r="C146" i="1"/>
  <c r="D146" i="1"/>
  <c r="E146" i="1"/>
  <c r="G146" i="1"/>
  <c r="C147" i="1"/>
  <c r="D147" i="1"/>
  <c r="E147" i="1"/>
  <c r="G147" i="1"/>
  <c r="C148" i="1"/>
  <c r="D148" i="1"/>
  <c r="E148" i="1"/>
  <c r="G148" i="1"/>
  <c r="C149" i="1"/>
  <c r="D149" i="1"/>
  <c r="E149" i="1"/>
  <c r="G149" i="1"/>
  <c r="C150" i="1"/>
  <c r="D150" i="1"/>
  <c r="E150" i="1"/>
  <c r="G150" i="1"/>
  <c r="C151" i="1"/>
  <c r="D151" i="1"/>
  <c r="E151" i="1"/>
  <c r="G151" i="1"/>
  <c r="C152" i="1"/>
  <c r="D152" i="1"/>
  <c r="E152" i="1"/>
  <c r="G152" i="1"/>
  <c r="C153" i="1"/>
  <c r="D153" i="1"/>
  <c r="E153" i="1"/>
  <c r="G153" i="1"/>
  <c r="C154" i="1"/>
  <c r="D154" i="1"/>
  <c r="E154" i="1"/>
  <c r="G154" i="1"/>
  <c r="C155" i="1"/>
  <c r="D155" i="1"/>
  <c r="E155" i="1"/>
  <c r="G155" i="1"/>
  <c r="C156" i="1"/>
  <c r="D156" i="1"/>
  <c r="E156" i="1"/>
  <c r="G156" i="1"/>
  <c r="C157" i="1"/>
  <c r="D157" i="1"/>
  <c r="E157" i="1"/>
  <c r="G157" i="1"/>
  <c r="C158" i="1"/>
  <c r="D158" i="1"/>
  <c r="E158" i="1"/>
  <c r="G158" i="1"/>
  <c r="C159" i="1"/>
  <c r="D159" i="1"/>
  <c r="E159" i="1"/>
  <c r="G159" i="1"/>
  <c r="C160" i="1"/>
  <c r="D160" i="1"/>
  <c r="E160" i="1"/>
  <c r="G160" i="1"/>
  <c r="C161" i="1"/>
  <c r="D161" i="1"/>
  <c r="E161" i="1"/>
  <c r="G161" i="1"/>
  <c r="C162" i="1"/>
  <c r="D162" i="1"/>
  <c r="E162" i="1"/>
  <c r="G162" i="1"/>
  <c r="C163" i="1"/>
  <c r="D163" i="1"/>
  <c r="E163" i="1"/>
  <c r="G163" i="1"/>
  <c r="C164" i="1"/>
  <c r="D164" i="1"/>
  <c r="E164" i="1"/>
  <c r="G164" i="1"/>
  <c r="C165" i="1"/>
  <c r="D165" i="1"/>
  <c r="E165" i="1"/>
  <c r="G165" i="1"/>
  <c r="C166" i="1"/>
  <c r="D166" i="1"/>
  <c r="E166" i="1"/>
  <c r="G166" i="1"/>
  <c r="C167" i="1"/>
  <c r="D167" i="1"/>
  <c r="E167" i="1"/>
  <c r="G167" i="1"/>
  <c r="C168" i="1"/>
  <c r="D168" i="1"/>
  <c r="E168" i="1"/>
  <c r="G168" i="1"/>
  <c r="C169" i="1"/>
  <c r="D169" i="1"/>
  <c r="E169" i="1"/>
  <c r="G169" i="1"/>
  <c r="C170" i="1"/>
  <c r="D170" i="1"/>
  <c r="E170" i="1"/>
  <c r="G170" i="1"/>
  <c r="C171" i="1"/>
  <c r="D171" i="1"/>
  <c r="E171" i="1"/>
  <c r="G171" i="1"/>
  <c r="C172" i="1"/>
  <c r="D172" i="1"/>
  <c r="E172" i="1"/>
  <c r="G172" i="1"/>
  <c r="C173" i="1"/>
  <c r="D173" i="1"/>
  <c r="E173" i="1"/>
  <c r="G173" i="1"/>
  <c r="C174" i="1"/>
  <c r="D174" i="1"/>
  <c r="E174" i="1"/>
  <c r="G174" i="1"/>
  <c r="C175" i="1"/>
  <c r="D175" i="1"/>
  <c r="E175" i="1"/>
  <c r="G175" i="1"/>
  <c r="AJ21" i="4" l="1"/>
  <c r="AM21" i="4"/>
  <c r="AJ19" i="4"/>
  <c r="AM19" i="4"/>
  <c r="AM18" i="4"/>
  <c r="AJ18" i="4"/>
  <c r="AJ17" i="4"/>
  <c r="AM17" i="4"/>
  <c r="AH21" i="4"/>
  <c r="AE21" i="4"/>
  <c r="AE18" i="4"/>
  <c r="AH18" i="4"/>
  <c r="AE17" i="4"/>
  <c r="AH17" i="4"/>
  <c r="Q22" i="4"/>
  <c r="AE19" i="4"/>
  <c r="AH19" i="4"/>
  <c r="AD17" i="4"/>
  <c r="AD21" i="4"/>
  <c r="AD19" i="4"/>
  <c r="AG18" i="4"/>
  <c r="AG21" i="4"/>
  <c r="AG19" i="4"/>
  <c r="AD18" i="4"/>
  <c r="AG17" i="4"/>
  <c r="B7" i="3"/>
  <c r="C7" i="3"/>
  <c r="D7" i="3"/>
  <c r="E7" i="3"/>
  <c r="B8" i="3"/>
  <c r="C8" i="3"/>
  <c r="D8" i="3"/>
  <c r="E8" i="3"/>
  <c r="B9" i="3"/>
  <c r="C9" i="3"/>
  <c r="D9" i="3"/>
  <c r="E9" i="3"/>
  <c r="B10" i="3"/>
  <c r="C10" i="3"/>
  <c r="D10" i="3"/>
  <c r="E10" i="3"/>
  <c r="B11" i="3"/>
  <c r="C11" i="3"/>
  <c r="D11" i="3"/>
  <c r="E11" i="3"/>
  <c r="B12" i="3"/>
  <c r="C12" i="3"/>
  <c r="D12" i="3"/>
  <c r="E12" i="3"/>
  <c r="B13" i="3"/>
  <c r="C13" i="3"/>
  <c r="D13" i="3"/>
  <c r="E13" i="3"/>
  <c r="B14" i="3"/>
  <c r="C14" i="3"/>
  <c r="D14" i="3"/>
  <c r="E14" i="3"/>
  <c r="B15" i="3"/>
  <c r="C15" i="3"/>
  <c r="D15" i="3"/>
  <c r="E15" i="3"/>
  <c r="B16" i="3"/>
  <c r="C16" i="3"/>
  <c r="D16" i="3"/>
  <c r="E16" i="3"/>
  <c r="B17" i="3"/>
  <c r="C17" i="3"/>
  <c r="D17" i="3"/>
  <c r="E17" i="3"/>
  <c r="B18" i="3"/>
  <c r="C18" i="3"/>
  <c r="D18" i="3"/>
  <c r="E18" i="3"/>
  <c r="B19" i="3"/>
  <c r="C19" i="3"/>
  <c r="D19" i="3"/>
  <c r="E19" i="3"/>
  <c r="B20" i="3"/>
  <c r="C20" i="3"/>
  <c r="D20" i="3"/>
  <c r="E20" i="3"/>
  <c r="B21" i="3"/>
  <c r="C21" i="3"/>
  <c r="D21" i="3"/>
  <c r="E21" i="3"/>
  <c r="B22" i="3"/>
  <c r="C22" i="3"/>
  <c r="D22" i="3"/>
  <c r="E22" i="3"/>
  <c r="B23" i="3"/>
  <c r="C23" i="3"/>
  <c r="D23" i="3"/>
  <c r="E23" i="3"/>
  <c r="B24" i="3"/>
  <c r="C24" i="3"/>
  <c r="D24" i="3"/>
  <c r="E24" i="3"/>
  <c r="B25" i="3"/>
  <c r="C25" i="3"/>
  <c r="D25" i="3"/>
  <c r="E25" i="3"/>
  <c r="B26" i="3"/>
  <c r="C26" i="3"/>
  <c r="D26" i="3"/>
  <c r="E26" i="3"/>
  <c r="B27" i="3"/>
  <c r="C27" i="3"/>
  <c r="D27" i="3"/>
  <c r="E27" i="3"/>
  <c r="B28" i="3"/>
  <c r="C28" i="3"/>
  <c r="D28" i="3"/>
  <c r="E28" i="3"/>
  <c r="B29" i="3"/>
  <c r="C29" i="3"/>
  <c r="D29" i="3"/>
  <c r="E29" i="3"/>
  <c r="B30" i="3"/>
  <c r="C30" i="3"/>
  <c r="D30" i="3"/>
  <c r="E30" i="3"/>
  <c r="B31" i="3"/>
  <c r="C31" i="3"/>
  <c r="D31" i="3"/>
  <c r="E31" i="3"/>
  <c r="B32" i="3"/>
  <c r="C32" i="3"/>
  <c r="D32" i="3"/>
  <c r="E32" i="3"/>
  <c r="B33" i="3"/>
  <c r="C33" i="3"/>
  <c r="D33" i="3"/>
  <c r="E33" i="3"/>
  <c r="B34" i="3"/>
  <c r="C34" i="3"/>
  <c r="D34" i="3"/>
  <c r="E34" i="3"/>
  <c r="B35" i="3"/>
  <c r="C35" i="3"/>
  <c r="D35" i="3"/>
  <c r="E35" i="3"/>
  <c r="B36" i="3"/>
  <c r="C36" i="3"/>
  <c r="D36" i="3"/>
  <c r="E36" i="3"/>
  <c r="B37" i="3"/>
  <c r="C37" i="3"/>
  <c r="D37" i="3"/>
  <c r="E37" i="3"/>
  <c r="B38" i="3"/>
  <c r="C38" i="3"/>
  <c r="D38" i="3"/>
  <c r="E38" i="3"/>
  <c r="B39" i="3"/>
  <c r="C39" i="3"/>
  <c r="D39" i="3"/>
  <c r="E39" i="3"/>
  <c r="B40" i="3"/>
  <c r="C40" i="3"/>
  <c r="D40" i="3"/>
  <c r="E40" i="3"/>
  <c r="B41" i="3"/>
  <c r="C41" i="3"/>
  <c r="D41" i="3"/>
  <c r="E41" i="3"/>
  <c r="B42" i="3"/>
  <c r="C42" i="3"/>
  <c r="D42" i="3"/>
  <c r="E42" i="3"/>
  <c r="B43" i="3"/>
  <c r="C43" i="3"/>
  <c r="D43" i="3"/>
  <c r="E43" i="3"/>
  <c r="B44" i="3"/>
  <c r="C44" i="3"/>
  <c r="D44" i="3"/>
  <c r="E44" i="3"/>
  <c r="B45" i="3"/>
  <c r="C45" i="3"/>
  <c r="D45" i="3"/>
  <c r="E45" i="3"/>
  <c r="B46" i="3"/>
  <c r="C46" i="3"/>
  <c r="D46" i="3"/>
  <c r="E46" i="3"/>
  <c r="B47" i="3"/>
  <c r="C47" i="3"/>
  <c r="D47" i="3"/>
  <c r="E47" i="3"/>
  <c r="B48" i="3"/>
  <c r="C48" i="3"/>
  <c r="D48" i="3"/>
  <c r="E48" i="3"/>
  <c r="B49" i="3"/>
  <c r="C49" i="3"/>
  <c r="D49" i="3"/>
  <c r="E49" i="3"/>
  <c r="B50" i="3"/>
  <c r="C50" i="3"/>
  <c r="D50" i="3"/>
  <c r="E50" i="3"/>
  <c r="B51" i="3"/>
  <c r="C51" i="3"/>
  <c r="D51" i="3"/>
  <c r="E51" i="3"/>
  <c r="B52" i="3"/>
  <c r="C52" i="3"/>
  <c r="D52" i="3"/>
  <c r="E52" i="3"/>
  <c r="B53" i="3"/>
  <c r="C53" i="3"/>
  <c r="D53" i="3"/>
  <c r="E53" i="3"/>
  <c r="B54" i="3"/>
  <c r="C54" i="3"/>
  <c r="D54" i="3"/>
  <c r="E54" i="3"/>
  <c r="B55" i="3"/>
  <c r="C55" i="3"/>
  <c r="D55" i="3"/>
  <c r="E55" i="3"/>
  <c r="B56" i="3"/>
  <c r="C56" i="3"/>
  <c r="D56" i="3"/>
  <c r="E56" i="3"/>
  <c r="B57" i="3"/>
  <c r="C57" i="3"/>
  <c r="D57" i="3"/>
  <c r="E57" i="3"/>
  <c r="B58" i="3"/>
  <c r="C58" i="3"/>
  <c r="D58" i="3"/>
  <c r="E58" i="3"/>
  <c r="B59" i="3"/>
  <c r="C59" i="3"/>
  <c r="D59" i="3"/>
  <c r="E59" i="3"/>
  <c r="B60" i="3"/>
  <c r="C60" i="3"/>
  <c r="D60" i="3"/>
  <c r="E60" i="3"/>
  <c r="B61" i="3"/>
  <c r="C61" i="3"/>
  <c r="D61" i="3"/>
  <c r="E61" i="3"/>
  <c r="B62" i="3"/>
  <c r="C62" i="3"/>
  <c r="D62" i="3"/>
  <c r="E62" i="3"/>
  <c r="B63" i="3"/>
  <c r="C63" i="3"/>
  <c r="D63" i="3"/>
  <c r="E63" i="3"/>
  <c r="B64" i="3"/>
  <c r="C64" i="3"/>
  <c r="D64" i="3"/>
  <c r="E64" i="3"/>
  <c r="B65" i="3"/>
  <c r="C65" i="3"/>
  <c r="D65" i="3"/>
  <c r="E65" i="3"/>
  <c r="B66" i="3"/>
  <c r="C66" i="3"/>
  <c r="D66" i="3"/>
  <c r="E66" i="3"/>
  <c r="B67" i="3"/>
  <c r="C67" i="3"/>
  <c r="D67" i="3"/>
  <c r="E67" i="3"/>
  <c r="B68" i="3"/>
  <c r="C68" i="3"/>
  <c r="D68" i="3"/>
  <c r="E68" i="3"/>
  <c r="B69" i="3"/>
  <c r="C69" i="3"/>
  <c r="D69" i="3"/>
  <c r="E69" i="3"/>
  <c r="B70" i="3"/>
  <c r="C70" i="3"/>
  <c r="D70" i="3"/>
  <c r="E70" i="3"/>
  <c r="B71" i="3"/>
  <c r="C71" i="3"/>
  <c r="D71" i="3"/>
  <c r="E71" i="3"/>
  <c r="B72" i="3"/>
  <c r="C72" i="3"/>
  <c r="D72" i="3"/>
  <c r="E72" i="3"/>
  <c r="B73" i="3"/>
  <c r="C73" i="3"/>
  <c r="D73" i="3"/>
  <c r="E73" i="3"/>
  <c r="B74" i="3"/>
  <c r="C74" i="3"/>
  <c r="D74" i="3"/>
  <c r="E74" i="3"/>
  <c r="B75" i="3"/>
  <c r="C75" i="3"/>
  <c r="D75" i="3"/>
  <c r="E75" i="3"/>
  <c r="B76" i="3"/>
  <c r="C76" i="3"/>
  <c r="D76" i="3"/>
  <c r="E76" i="3"/>
  <c r="B77" i="3"/>
  <c r="C77" i="3"/>
  <c r="D77" i="3"/>
  <c r="E77" i="3"/>
  <c r="B78" i="3"/>
  <c r="C78" i="3"/>
  <c r="D78" i="3"/>
  <c r="E78" i="3"/>
  <c r="B79" i="3"/>
  <c r="C79" i="3"/>
  <c r="D79" i="3"/>
  <c r="E79" i="3"/>
  <c r="B80" i="3"/>
  <c r="C80" i="3"/>
  <c r="D80" i="3"/>
  <c r="E80" i="3"/>
  <c r="B81" i="3"/>
  <c r="C81" i="3"/>
  <c r="D81" i="3"/>
  <c r="E81" i="3"/>
  <c r="B82" i="3"/>
  <c r="C82" i="3"/>
  <c r="D82" i="3"/>
  <c r="E82" i="3"/>
  <c r="B83" i="3"/>
  <c r="C83" i="3"/>
  <c r="D83" i="3"/>
  <c r="E83" i="3"/>
  <c r="B84" i="3"/>
  <c r="C84" i="3"/>
  <c r="D84" i="3"/>
  <c r="E84" i="3"/>
  <c r="B85" i="3"/>
  <c r="C85" i="3"/>
  <c r="D85" i="3"/>
  <c r="E85" i="3"/>
  <c r="B86" i="3"/>
  <c r="C86" i="3"/>
  <c r="D86" i="3"/>
  <c r="E86" i="3"/>
  <c r="B87" i="3"/>
  <c r="C87" i="3"/>
  <c r="D87" i="3"/>
  <c r="E87" i="3"/>
  <c r="B88" i="3"/>
  <c r="C88" i="3"/>
  <c r="D88" i="3"/>
  <c r="E88" i="3"/>
  <c r="B89" i="3"/>
  <c r="C89" i="3"/>
  <c r="D89" i="3"/>
  <c r="E89" i="3"/>
  <c r="B90" i="3"/>
  <c r="C90" i="3"/>
  <c r="D90" i="3"/>
  <c r="E90" i="3"/>
  <c r="B91" i="3"/>
  <c r="C91" i="3"/>
  <c r="D91" i="3"/>
  <c r="E91" i="3"/>
  <c r="B92" i="3"/>
  <c r="C92" i="3"/>
  <c r="D92" i="3"/>
  <c r="E92" i="3"/>
  <c r="B93" i="3"/>
  <c r="C93" i="3"/>
  <c r="D93" i="3"/>
  <c r="E93" i="3"/>
  <c r="B94" i="3"/>
  <c r="C94" i="3"/>
  <c r="D94" i="3"/>
  <c r="E94" i="3"/>
  <c r="B95" i="3"/>
  <c r="C95" i="3"/>
  <c r="D95" i="3"/>
  <c r="E95" i="3"/>
  <c r="B96" i="3"/>
  <c r="C96" i="3"/>
  <c r="D96" i="3"/>
  <c r="E96" i="3"/>
  <c r="B97" i="3"/>
  <c r="C97" i="3"/>
  <c r="D97" i="3"/>
  <c r="E97" i="3"/>
  <c r="B98" i="3"/>
  <c r="C98" i="3"/>
  <c r="D98" i="3"/>
  <c r="E98" i="3"/>
  <c r="B99" i="3"/>
  <c r="C99" i="3"/>
  <c r="D99" i="3"/>
  <c r="E99" i="3"/>
  <c r="B100" i="3"/>
  <c r="C100" i="3"/>
  <c r="D100" i="3"/>
  <c r="E100" i="3"/>
  <c r="B101" i="3"/>
  <c r="C101" i="3"/>
  <c r="D101" i="3"/>
  <c r="E101" i="3"/>
  <c r="B102" i="3"/>
  <c r="C102" i="3"/>
  <c r="D102" i="3"/>
  <c r="E102" i="3"/>
  <c r="D18" i="4"/>
  <c r="D19" i="4"/>
  <c r="D21" i="4"/>
  <c r="J4" i="3"/>
  <c r="H4" i="3"/>
  <c r="G4" i="3"/>
  <c r="C18" i="4"/>
  <c r="C19" i="4"/>
  <c r="C21" i="4"/>
  <c r="C17" i="4"/>
  <c r="D17" i="4"/>
  <c r="R17" i="4" l="1"/>
  <c r="R21" i="4"/>
  <c r="U19" i="4"/>
  <c r="U17" i="4"/>
  <c r="U18" i="4"/>
  <c r="U21" i="4"/>
  <c r="S17" i="4"/>
  <c r="R18" i="4"/>
  <c r="R19" i="4"/>
  <c r="T18" i="4"/>
  <c r="S18" i="4"/>
  <c r="T17" i="4"/>
  <c r="T19" i="4"/>
  <c r="S19" i="4"/>
  <c r="T21" i="4"/>
  <c r="S21" i="4"/>
  <c r="U22" i="4" l="1"/>
  <c r="R22" i="4"/>
  <c r="S22" i="4"/>
  <c r="T22"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tc={A98AF8EB-D7D8-4959-9377-AAA647EFC6DD}</author>
    <author>tc={8F39920B-D1F1-483B-96C4-B5FAF8842ADC}</author>
    <author>tc={E8AC2CF5-3A3B-4B18-B375-DD62D730658F}</author>
  </authors>
  <commentList>
    <comment ref="G20" authorId="0" shapeId="0" xr:uid="{A98AF8EB-D7D8-4959-9377-AAA647EFC6DD}">
      <text>
        <t xml:space="preserve">[Komentarz podzielony na wątki]
Używana wersja programu Excel umożliwia odczytanie tego komentarza podzielonego na wątki, jednak wszelkie wprowadzone w nim zmiany zostaną usunięte po otwarciu pliku w nowszej wersji programu Excel. Dowiedz się więcej: https://go.microsoft.com/fwlink/?linkid=870924
Komentarz:
    a) teren o powierzchni nie mniejszej niż 0,05 ha pokryty roślinnością, wyposażony w infrastrukturę techniczną i rekreacyjną, w szczególności park, zieleniec, ogród jordanowski lub zabytkowy, z wyłączeniem zieleni towarzyszącej drogom, budynkom, składowiskom, lotniskom, dworcom kolejowym oraz obiektom przemysłowym, ©Kancelaria Sejmu s. 7/107 2025-07-16 b) las, o którym mowa w art. 3 pkt 1 ustawy z dnia 28 września 1991 r. o lasach (Dz. U. z 2024 r. poz. 530) </t>
      </text>
    </comment>
    <comment ref="G24" authorId="1" shapeId="0" xr:uid="{8F39920B-D1F1-483B-96C4-B5FAF8842ADC}">
      <text>
        <t xml:space="preserve">[Komentarz podzielony na wątki]
Używana wersja programu Excel umożliwia odczytanie tego komentarza podzielonego na wątki, jednak wszelkie wprowadzone w nim zmiany zostaną usunięte po otwarciu pliku w nowszej wersji programu Excel. Dowiedz się więcej: https://go.microsoft.com/fwlink/?linkid=870924
Komentarz:
    należy przez to rozumieć teren zapewniający naturalną wegetację roślin i retencję wód opadowych i roztopowych, teren pokryty ciekami lub zbiornikami wodnymi, z wyłączeniem basenów rekreacyjnych i przemysłowych, a także 50 % powierzchni tarasów i stropodachów oraz innych powierzchni zapewniających naturalną wegetację roślin, o powierzchni nie mniejszej niż 10 m2 ; </t>
      </text>
    </comment>
    <comment ref="G36" authorId="2" shapeId="0" xr:uid="{E8AC2CF5-3A3B-4B18-B375-DD62D730658F}">
      <text>
        <t xml:space="preserve">[Komentarz podzielony na wątki]
Używana wersja programu Excel umożliwia odczytanie tego komentarza podzielonego na wątki, jednak wszelkie wprowadzone w nim zmiany zostaną usunięte po otwarciu pliku w nowszej wersji programu Excel. Dowiedz się więcej: https://go.microsoft.com/fwlink/?linkid=870924
Komentarz:
    Min. przedszkola, szkoły, placówki oświatowo-wychowawcze, placówki kształcenia ustawicznego, centra kształcenia zawodowego, placówki artystyczne, poradnie psychologiczno-pedagogiczne, młodzieżowe ośrodki wychowawcze, placówki zapewniające opiekę i wychowanie uczniom w okresie pobierania
nauki poza miejscem stałego zamieszkania, biblioteki pedagogiczne.
</t>
      </text>
    </comment>
  </commentList>
</comments>
</file>

<file path=xl/sharedStrings.xml><?xml version="1.0" encoding="utf-8"?>
<sst xmlns="http://schemas.openxmlformats.org/spreadsheetml/2006/main" count="653" uniqueCount="328">
  <si>
    <t>Nazwa jednostki realizującej</t>
  </si>
  <si>
    <t>Nazwa Działania</t>
  </si>
  <si>
    <t>Rok zakończenia realizacji</t>
  </si>
  <si>
    <t>Szacowany koszt [zł]</t>
  </si>
  <si>
    <t>Uwagi</t>
  </si>
  <si>
    <t>Sektor</t>
  </si>
  <si>
    <t>Szczegółowy opis przedsięwzięcia</t>
  </si>
  <si>
    <t>Rok rozpoczęcia realizacji</t>
  </si>
  <si>
    <t>Etap realizacji</t>
  </si>
  <si>
    <t>Zdrowie publiczne</t>
  </si>
  <si>
    <t>Gospodarka wodna</t>
  </si>
  <si>
    <t>Transport</t>
  </si>
  <si>
    <t>Energetyka</t>
  </si>
  <si>
    <t>Budownictwo</t>
  </si>
  <si>
    <t>Zieleń miejska</t>
  </si>
  <si>
    <t>Dziedzictwo kulturowe</t>
  </si>
  <si>
    <t>Turystyka</t>
  </si>
  <si>
    <t>Biznes</t>
  </si>
  <si>
    <t>Gospodarka przestrzenna</t>
  </si>
  <si>
    <t>Zarządzanie kryzysowe</t>
  </si>
  <si>
    <t>Rodzaj działania</t>
  </si>
  <si>
    <t>informacyjno-edukacyjne</t>
  </si>
  <si>
    <t>organizacyjne</t>
  </si>
  <si>
    <t>techniczne</t>
  </si>
  <si>
    <t>Plany, dokumenty, strategie, w których działanie zostało wpisane</t>
  </si>
  <si>
    <t>Koncepcja</t>
  </si>
  <si>
    <t>Plan</t>
  </si>
  <si>
    <t>Projekt</t>
  </si>
  <si>
    <t>Przetarg</t>
  </si>
  <si>
    <t>Uzgodnienia</t>
  </si>
  <si>
    <t>Realizacja</t>
  </si>
  <si>
    <t>Eksploatacja</t>
  </si>
  <si>
    <t>Zadanie ciągłe</t>
  </si>
  <si>
    <t>b.d.</t>
  </si>
  <si>
    <t>Edukacja, nauka, oświata</t>
  </si>
  <si>
    <t>Wielosektorowe</t>
  </si>
  <si>
    <t>Źródło</t>
  </si>
  <si>
    <t>Budowa energooszczędnego oświetlenia ulicznego</t>
  </si>
  <si>
    <t>Likwidacja wyrobów zawierających azbest</t>
  </si>
  <si>
    <t>Program ochrony środowiska dla gminy Śrem na lata 2023-2026 z perspektywą do roku 2030</t>
  </si>
  <si>
    <t>Śremski Ośrodek Kultury</t>
  </si>
  <si>
    <t>Plan kadencyjny</t>
  </si>
  <si>
    <t>granty lub środki własne</t>
  </si>
  <si>
    <t>W odpowiedzi na ankietyzację
24 lipca – 7 sierpnia 2025 r.</t>
  </si>
  <si>
    <t>Cel</t>
  </si>
  <si>
    <t>Działania</t>
  </si>
  <si>
    <t>inwestycje, budowy, modernizacje istniejącej infrastruktury miasta</t>
  </si>
  <si>
    <t>skupiają się na zmianach w prawie miejscowym, organizacji przestrzeni publicznej, tworzenia wytycznych w przypadku wystąpienia zagrożeń klimatycznych, modernizacji służb zarządzania kryzysowego/ratowniczych</t>
  </si>
  <si>
    <t>Sektory:</t>
  </si>
  <si>
    <t>I</t>
  </si>
  <si>
    <t>II</t>
  </si>
  <si>
    <t>III</t>
  </si>
  <si>
    <t>IV</t>
  </si>
  <si>
    <t>V</t>
  </si>
  <si>
    <t>X</t>
  </si>
  <si>
    <t>Nr. działania</t>
  </si>
  <si>
    <t>liczba zadań</t>
  </si>
  <si>
    <t>Poprawa jakości powietrza poprzez modernizację źródeł ciepła, rozwój odnawialnych źródeł energii, poprawę efektywności energetycznej</t>
  </si>
  <si>
    <t>Optymalizacja transportu drogowego, utrzymanie i rozwój ciągów pieszych, rowerowych oraz komunikacji miejskiej</t>
  </si>
  <si>
    <t>Cele szczegółowe</t>
  </si>
  <si>
    <t>Nr zadania</t>
  </si>
  <si>
    <t>Nazwa Jednostka realizująca</t>
  </si>
  <si>
    <t>skupiają się na wzroście świadomości społecznej</t>
  </si>
  <si>
    <t>50 000,00 zł/rok</t>
  </si>
  <si>
    <t>Środki własne, WFOŚiGW, Fundusze UE</t>
  </si>
  <si>
    <t>Przeprowadzenie kampanii informacyjnej (plakaty, spotkania, media lokalne) nt. zasad segregacji odpadów komunalnych polegać będzie na realizacji działań edukacyjnych na terenie gminy Śrem, obejmujących m.in. przygotowanie materiałów promocyjnych i organizację spotkań z mieszkańcami, których celem jest zwiększenie świadomości społecznej w zakresie prawidłowej segregacji odpadów, co może skutkować wzrostem ilości odpadów zbieranych selektywnie oraz pozytywnie wpłynąć na środowisko poprzez ograniczenie ilości odpadów zmieszanych.</t>
  </si>
  <si>
    <t xml:space="preserve">Cykliczne festyny ekologiczne </t>
  </si>
  <si>
    <t>Rozbudowa Systemu Indywidulnej Segregacji Odpadów na osiedlach wielorodzinnych</t>
  </si>
  <si>
    <t xml:space="preserve">Rozbudowa Systemu Indywidualnej Segregacji Odpadów obejmuje  wdrożenie technologii identyfikacji odpadów i modernizację punktów odbioru, w celu poprawy jakości i efektywności selektywnej zbiórki, co może prowadzić do zmniejszenia ilości odpadów trafiających na składowiska oraz ograniczenia negatywnego wpływu gospodarki odpadami na środowisko. </t>
  </si>
  <si>
    <t>środki unijne, krajowe, własne</t>
  </si>
  <si>
    <t>Strategia Rozwoju Gminy Śrem 2021-2028</t>
  </si>
  <si>
    <t>Budowa systemu retencyjnego wód opadowych na terenie gminy Śrem</t>
  </si>
  <si>
    <t xml:space="preserve">Źródło finansowania </t>
  </si>
  <si>
    <t>Szacowany koszt</t>
  </si>
  <si>
    <t>Miernik realizacji</t>
  </si>
  <si>
    <t xml:space="preserve">Przedsięwzięcie polega na oczyszczeniu, pogłębieniu lub odróżnieniu zbiorników i cieków wodnych zlokalizowanych na terenach należących do gminy, m.in. zbiornika na terenie Parku Śremskich Odlewników, tzw. Łabędziego Oczka w Parku Powstańców Wlkp. czy też cieku przepływającego przez MPE im. W. Puchalskiego. </t>
  </si>
  <si>
    <t>Park Miejski im. Powstańców Wlkp. zlokalizowany jest częściowo w strefie ochrony konserwatorskiej historycznego układu urbanistycznego miasta. Aby przywrócić jego świetność, zwiększyć atrakcyjność i zachęcić mieszkańców do aktywnego wypoczynku podjęto decyzję o konieczności rewitalizacji terenu.  W ramach opracowanej w 2017 r. koncepcji rewaloryzacji części parku, na przestrzenie ostatnich lat wykonano już część nowych alejek, oświetlenia, małej architektury, oczko wodne, nasadzenia drzew, krzewów i bylin. Kontynuacją prac będą m.in. alejki, oświetlenie i mała architektura na terenie Śremskiego Zoo oraz fontanna.</t>
  </si>
  <si>
    <t>Działanie</t>
  </si>
  <si>
    <t>Jednostka realizująca</t>
  </si>
  <si>
    <t>lp.</t>
  </si>
  <si>
    <t>Opis</t>
  </si>
  <si>
    <t>Zwiększanie świadomości i zaangażowania społecznego w proces adaptacji do zmian klimatu</t>
  </si>
  <si>
    <t xml:space="preserve">Podnoszenie niezawodności i odporności tkanki miejskiej poprzez rozwój błękitnej i zielonej infrastruktury </t>
  </si>
  <si>
    <t>Zapewnienie ochrony zdrowia i komfortu życia mieszkańców w obliczu zmian klimatu</t>
  </si>
  <si>
    <t>Likwidacja wyrobów zawierających azbest polega na usunięciu i unieszkodliwieniu materiałów, które zawierają włókna azbestu – np. płyt dachowych, elewacyjnych, rur czy izolacji. Zadanie realizowane na podstawie zgłoszeń od mieszkańców.</t>
  </si>
  <si>
    <t>Program ochrony środowiska dla gminy Śrem na lata 2023-2026 z perspektywą do roku 2030, 
Strategia Rozwoju Gminy Śrem 2021-2028 - częściowo</t>
  </si>
  <si>
    <t>Rozwój infrastruktury rowerowej na terenie gminy Śrem</t>
  </si>
  <si>
    <t>Wspieranie wykorzystania odnawialnych źródeł energii</t>
  </si>
  <si>
    <t>Wspieranie modernizacji źródeł ogrzewania</t>
  </si>
  <si>
    <t>Organizacja festynów ekologicznych na terenie Śremu, promujących zasady segregacji odpadów z udziałem lokalnych szkół, organizacji i firm Zadanie polegać będzie na przeprowadzeniu wydarzeń plenerowych z konkursem, warsztatami i pokazami recyklingu, których celem jest integracja społeczności lokalnej i promowanie zachowań proekologicznych, co może przyczynić się do zwiększenia zaangażowania mieszkańców w selektywną zbiórkę odpadów oraz wpłynąć korzystnie na lokalne środowisko</t>
  </si>
  <si>
    <t>Kampania edukacyjna nt. prawidłowej segregacji odpadów</t>
  </si>
  <si>
    <t>Wprowadzanie standardów klimatycznych w zamówieniach publicznych i inwestycjach</t>
  </si>
  <si>
    <t>Organizacja warsztatów edukacyjnych, promujących ekologiczny styl życia i recykling, zakup materiałów do prowadzenia warsztatów. Miejsce realizacji ŚOK i sołectwa gminy Śrem</t>
  </si>
  <si>
    <t xml:space="preserve">Warsztaty edukacyjne z zakresu ochrony środowiska </t>
  </si>
  <si>
    <t>W tym:</t>
  </si>
  <si>
    <t>Rewitalizacja zbiorników i cieków wodnych</t>
  </si>
  <si>
    <t>Pielęgnacja istniejącego drzewostanu w Parku Miejskim im. Powstańców Wlkp.</t>
  </si>
  <si>
    <t>W odpowiedzi na ankietyzację
24 lipca – 7 sierpnia 2025 r.
Pion Rolnictwa i Gospodarki Komunalnej
Zespół Zieleni, Oczyszczania i Urządzeń Komunalnych</t>
  </si>
  <si>
    <t>W odpowiedzi na ankietyzację
24 lipca – 7 sierpnia 2025 r.
Pion Rozwoju i Infrastruktury
Zespół Inwestycji i Pozyskiwania Środków Zewnętrznych</t>
  </si>
  <si>
    <t>Kontynuacja rewitalizacji Parku Miejskiego im. Powstańców Wlkp.</t>
  </si>
  <si>
    <t>Wskaźnik</t>
  </si>
  <si>
    <t>Przedsięwzięcie polega na uzupełnianiu ubytków w nasadzeniach drzew i krzewów na terenach publicznych m.in. w pasach drogowych, na skwerach i w parkach zarówno na terenie miasta jak i na terenach sołeckich.</t>
  </si>
  <si>
    <t>100 000,00 zł/rok</t>
  </si>
  <si>
    <t>razem</t>
  </si>
  <si>
    <t>Działanie polega na przeglądzie i aktualizacji dokumentów strategicznych i planistycznych gminy (zarówno obowiązkowych, jak i przyjmowanych uchwałą rady gminy) pod kątem uwzględnienia potrzeb adaptacji do zmian klimatu. Obejmuje to analizę spójności zapisów z wyzwaniami klimatycznymi, uzupełnienie diagnoz o dane o zagrożeniach, aktualizację celów i działań, wprowadzenie nowych rozwiązań adaptacyjnych oraz wskaźników monitorowania. Aktualizacja może wynikać z przepisów prawa, harmonogramu wdrażania dokumentów, lokalnego planu adaptacji lub istotnych zmian w sytuacji gminy.</t>
  </si>
  <si>
    <t>Bieżące uzupełnianie ubytków w nasadzeniach</t>
  </si>
  <si>
    <t>W odpowiedzi na ankietyzację
24 lipca – 7 sierpnia 2025 r.
Renata Frąckowiak</t>
  </si>
  <si>
    <t>Uzupełnianie ubytków w nasadzeniach</t>
  </si>
  <si>
    <t xml:space="preserve">Przedsięwzięcie polega na wykonaniu prac pielęgnacyjnych na drzewach i krzewach w obszarze objętym inwentaryzacją w roku 2017 (aktualizacja styczeń 2025) oraz uzupełnienie ubytków w drzewostanie. </t>
  </si>
  <si>
    <t>Źródło danych</t>
  </si>
  <si>
    <t>Opracowanie i aktualizacja dokumentów strategicznych i planistycznych gminy z uwzględnieniem adaptacji do zmian klimatu</t>
  </si>
  <si>
    <t>Zamawiający:</t>
  </si>
  <si>
    <t>Wykonawca:</t>
  </si>
  <si>
    <t>Gmina Śrem</t>
  </si>
  <si>
    <t>Plac 20 Października 1, 
63-100 Śrem</t>
  </si>
  <si>
    <t>Wartość w roku bazowym (2024)</t>
  </si>
  <si>
    <t>Wartość bazowa w roku 2024</t>
  </si>
  <si>
    <t>Rok rozpoczęcia / rok zakończenia</t>
  </si>
  <si>
    <t>Oczekiwany efekt</t>
  </si>
  <si>
    <t>Lp.</t>
  </si>
  <si>
    <t>Czynność</t>
  </si>
  <si>
    <t>Opracowanie Planu</t>
  </si>
  <si>
    <t>Przyjęcie Planu przez Radę Miasta</t>
  </si>
  <si>
    <t>Realizacja Planu</t>
  </si>
  <si>
    <t>Monitorowanie realizacji działań</t>
  </si>
  <si>
    <t>Ewaluacja realizacji Planu</t>
  </si>
  <si>
    <t>Aktualizacja Planu</t>
  </si>
  <si>
    <t>Harmonogram realizacji</t>
  </si>
  <si>
    <t>środki własne Gminy Śrem</t>
  </si>
  <si>
    <t>Strategia Rozwoju Gminy Śrem 2021-2028, Program ochrony środowiska dla gminy Śrem na lata 2023-2026 z perspektywą do roku 2030</t>
  </si>
  <si>
    <t>Modernizacja oświetlenia na energooszczędne wraz z systemem inteligentnego zarządzania na terenie Gminy Śrem.</t>
  </si>
  <si>
    <t>Pożyczka WFOŚiGW</t>
  </si>
  <si>
    <t>Opracowanie koncepcji rozwoju „miejskich zielonych wysp”</t>
  </si>
  <si>
    <t>Budowa ścieżek edukacyjnych na terenie parków miejskich w Śremie</t>
  </si>
  <si>
    <t>Przedsięwzięcie polega na wykonaniu ścieżek edukacyjnych w formie tablic i elementów przestrzennych o tematyce ekologicznej na terenie Parku Miejskiego im. Powstańców Wlkp. oraz MPE im. W. Puchalskiego.</t>
  </si>
  <si>
    <t>n.d.</t>
  </si>
  <si>
    <t>Gmina Śrem, jednostki organizacyjne</t>
  </si>
  <si>
    <t>dotacja celowa lub środki z programu Infrastruktura domów kultury, Budżet Gminy</t>
  </si>
  <si>
    <t>Działanie polega na włączaniu kryteriów klimatycznych i proekologicznych w procesy planowania przestrzennego, realizacji inwestycji oraz udzielania zamówień publicznych. Obejmuje uwzględnianie wymogów związanych z efektywnością energetyczną, ograniczaniem emisji gazów cieplarnianych, retencją wód opadowych, zielenią miejską oraz wykorzystaniem odnawialnych źródeł energii.</t>
  </si>
  <si>
    <t>Dostosowanie obiektów użyteczności publicznej do pracy w warunkach zmieniającego się klimatu</t>
  </si>
  <si>
    <t>mieszane</t>
  </si>
  <si>
    <t>Razem:</t>
  </si>
  <si>
    <t xml:space="preserve">Miejski Plan Adaptacji do zmian klimatu
 dla miasta Śrem
</t>
  </si>
  <si>
    <t>Multiconsult Polska Sp. z o.o.
Bonifraterska 17, 
00-203 Warszawa</t>
  </si>
  <si>
    <t>Powiązanie z celami</t>
  </si>
  <si>
    <t>Rozwój zielonej energii na obszarze miasta</t>
  </si>
  <si>
    <t>Działanie polega na zwiększeniu energii generowanej na obszarze gminy z zastosowaniem odnawialnych źródeł. 
 Przewidywany zakres zadań:
1. Zakup lub leasing oraz montaż paneli fotowoltaicznych, 
2. kolektorów słonecznych  
3. pomp ciepła 
(z przystosowaniem powierzchni pod ich instalację.)</t>
  </si>
  <si>
    <t>Wprowadzenie elementów zielonej infrastruktury na terenie miasta oraz na terenie placówek oświatowych w Śremie</t>
  </si>
  <si>
    <t>utrzymanie</t>
  </si>
  <si>
    <t xml:space="preserve">Organizacja 1 festynu ekologicznych na rok </t>
  </si>
  <si>
    <t>W ramach przedsięwzięcia przewiduje się montaż nowoczesnych opraw oświetleniowych LED, instalację nowych słupów oświetleniowych wraz z okablowaniem oraz wdrożenie systemów sterowania umożliwiających regulację natężenia światła w zależności od potrzeb. Realizacja inwestycji ma na celu poprawę bezpieczeństwa uczestników ruchu drogowego i mieszkańców, zmniejszenie zużycia energii elektrycznej oraz ograniczenie emisji dwutlenku węgla i kosztów eksploatacyjnych gminy. Planuje się budowę 490 lamp na terenie całej gminy Śrem.</t>
  </si>
  <si>
    <t>Wprowadzenie elementów zielonej infrastruktury na terenie placówek oświatowych w Śremie (przedszkola, szkoły) oraz  na terenie miasta Śrem (w tym w budynkach jednostek podległych), które mają ograniczyć presję zmian klimatycznych, w szczególności:
1. Nasadzenia zieleni, np. drzewa, krzewy, kwiaty, zazielenienie ścian budynków
2. Zielone ściany, ogrody deszczowe, budki dla owadów i małych ssaków 
3. Pojemniki, kosze na segregację śmieci
3. Działania edukacyjne
4. Budowa wiat komunikacji ekoprzystanków- 7 szt.
5. Zakładanie parków kieszonkowych, np. "Skwer Bankowców"</t>
  </si>
  <si>
    <t>Budowa, rozbudowa i przebudowa infrastruktury rowerowej w celu ograniczenia transportu samochodowego na terenie miasta Śrem. Przykładowe działania:
1. Budowa parkingów rowerowych, wiat rowerowych, bikeportów, stacji naprawy rowerów
2. Budowa ścieżek rowerowych na terenie miasta Śrem, (np. Staszica i 750-lecia do miejscowości Grzymysław, ul. Grunwaldzka, ul. Jeziorna) oraz mających na celu połączenie ościennych wsi z centrum miasta Śrem (np. w kierunku Pyszącej, Mechlina, Dąbrowy)
3. Rozwój systemu Śremskiego Roweru Miejskiego
4. Działania edukacyjne np. "Rowerowy Śrem"</t>
  </si>
  <si>
    <t>Działanie polega na przystosowaniu obiektów użyteczności publicznej do pracy w warunkach zmieniającego się klimatu. Przewidywany zakres zadań:
1. Zakup i montaż klimatyzacji 
2. Zakup i montaż rolet zewnętrznych</t>
  </si>
  <si>
    <t>środki własne Gminy Śrem, środki WFOŚiGW</t>
  </si>
  <si>
    <t>Przedmiotem przedsięwzięcia jest modernizacja oświetlenia ulicznego na terenie gminy Śrem, obejmująca wymianę opraw oświetleniowych na energooszczędne oprawy LED wraz z wdrożeniem systemu inteligentnego zarządzania oświetleniem. Zakres rzeczowy obejmuje: demontaż obecnie eksploatowanych opraw; dostawę i montaż nowych opraw LED; instalację i konfigurację systemu inteligentnego sterowania oświetleniem (m.in. możliwość zdalnego zarządzania harmonogramem pracy, monitoringu zużycia energii); podłączenie opraw do istniejącej infrastruktury (słupy, zasilanie); wykonanie niezbędnych prób, pomiarów i odbiorów; uporządkowanie terenu po zakończeniu prac. Na terenie miasta Śrem planuje się wymianę 846 lamp.</t>
  </si>
  <si>
    <t>Długość wybudowanych dróg dla rowerów - 8 km</t>
  </si>
  <si>
    <t>Liczba wybudowanych energooszczędnych punktów świetlnych na terenie gminy Śrem- 490 szt.</t>
  </si>
  <si>
    <t>Liczba opracowanych planów rozwoju miejskich zielonych wysp na terenie miasta Śrem - 1 szt.</t>
  </si>
  <si>
    <t>Liczba utworzonych ścieżek edukacyjnych - 2 szt.</t>
  </si>
  <si>
    <t>Liczba parków miejskich objętych pracami pielęgnacyjnymi - 1 szt.</t>
  </si>
  <si>
    <t>Liczba zrewitalizowanych parków miejskich - 1 szt.</t>
  </si>
  <si>
    <t>Liczba kampanii edukacyjnych nt. prawidłowej segregacji odpadów - 1 szt.</t>
  </si>
  <si>
    <t>Liczba obiektów przystosowanych do pracy w warunkach ekstremalnych temperatur - 2 obiekty</t>
  </si>
  <si>
    <t>Liczba zmodernizowanych na energooszczędne punktów świetlnych na terenie miasta Śrem - 846 szt.</t>
  </si>
  <si>
    <t>Udział odpadów zebranych selektywnie w relacji do ogółu odpadów z gospodarstw domowych w terenie miasta Śrem</t>
  </si>
  <si>
    <t>Urząd Miejski w Śremie - Pion Rozwoju i  Infrastruktury</t>
  </si>
  <si>
    <t>Długość sieci rowerowej na terenie gminy Śrem</t>
  </si>
  <si>
    <t>Liczba nowych lokalizacji / osiedli objętych systemem indywidualnej segregacji odpadów - 3 systemy</t>
  </si>
  <si>
    <t>Liczba wybudowanych zbiorników retencyjnych - 1 szt.</t>
  </si>
  <si>
    <t xml:space="preserve">0%
</t>
  </si>
  <si>
    <t xml:space="preserve">100%
</t>
  </si>
  <si>
    <t>Liczba zrewitalizowanych zbiorników wodnych - 2 szt.</t>
  </si>
  <si>
    <t>Odpady zmieszane zebrane z gospodarstw domowych na 1 mieszkańca na obszarze gminy Śrem</t>
  </si>
  <si>
    <t>17,6 km</t>
  </si>
  <si>
    <t>25,6 km</t>
  </si>
  <si>
    <t>Liczba obiektów, w których zwiększono moc instalacji OZE lub założono nową instalację OZE - 3 obiekty</t>
  </si>
  <si>
    <t>Liczba projektów zakresu zielonej infrastruktury - 5 projektów</t>
  </si>
  <si>
    <t>Masa azbestu na terenie gminy przekazanego do utylizacji - 210 ton</t>
  </si>
  <si>
    <t>Liczba udzielonych dotacji na OZE - 10 dotacji</t>
  </si>
  <si>
    <t>Obszar</t>
  </si>
  <si>
    <t>DN</t>
  </si>
  <si>
    <t>powierzchnia</t>
  </si>
  <si>
    <t>Powierzchnia miasta</t>
  </si>
  <si>
    <t>km^2</t>
  </si>
  <si>
    <t>Tereny antropogeniczne</t>
  </si>
  <si>
    <t>Tereny rolne</t>
  </si>
  <si>
    <t>Lasy liściaste</t>
  </si>
  <si>
    <t>Lasy iglaste</t>
  </si>
  <si>
    <t>Roślinność trawiasta</t>
  </si>
  <si>
    <t>Wrzosowiska i zakrzaczenia</t>
  </si>
  <si>
    <t>Obszary wodne</t>
  </si>
  <si>
    <t>%</t>
  </si>
  <si>
    <t>Potencjał infiltracyjny i retencyjny miasta – udział obszarów przepuszczalnych, pokrytych roślinnością oraz gruntów pokrytych wodami w powierzchni miasta</t>
  </si>
  <si>
    <t>Zasoby zieleni miasta – udział powierzchni zieleni w powierzchni miasta</t>
  </si>
  <si>
    <t>Wartość w roku 2024</t>
  </si>
  <si>
    <t>Opis miernika</t>
  </si>
  <si>
    <t>Jednostka miary</t>
  </si>
  <si>
    <t>Nazwa miernika</t>
  </si>
  <si>
    <t>MAPA POKRYCIA TERENU*</t>
  </si>
  <si>
    <t>https://nsisplatforma.polsa.gov.pl/aktualnosci/mpt_2024</t>
  </si>
  <si>
    <t>*Obliczenia GIS na podstawie danych z map pokrycia terenu udostępnionych przez Polską Agencję Kosmiczną na platformie Narodowego Systemu Informacji Satelitarnej.</t>
  </si>
  <si>
    <r>
      <t>Łączna powierzchnia kategorii: 
lasy liściaste, lasy iglaste, roślinność trawiasta, wrzosowiska i zakrzaczenia</t>
    </r>
    <r>
      <rPr>
        <vertAlign val="superscript"/>
        <sz val="10"/>
        <rFont val="Times New Roman"/>
        <family val="1"/>
        <charset val="238"/>
      </rPr>
      <t>1)</t>
    </r>
    <r>
      <rPr>
        <sz val="10"/>
        <rFont val="Times New Roman"/>
        <family val="1"/>
        <charset val="238"/>
      </rPr>
      <t>, 
podzielona przez powierzchnię miasta.</t>
    </r>
  </si>
  <si>
    <r>
      <t>Łączna powierzchnia kategorii: 
tereny rolne, lasy liściaste, lasy iglaste, roślinność trawiasta, wrzosowiska i zakrzaczenia, tereny podmokłe, torfowiska, tereny naturalne pozbawione roślinności, 
obszary wodne</t>
    </r>
    <r>
      <rPr>
        <vertAlign val="superscript"/>
        <sz val="10"/>
        <rFont val="Times New Roman"/>
        <family val="1"/>
        <charset val="238"/>
      </rPr>
      <t>1)</t>
    </r>
    <r>
      <rPr>
        <sz val="10"/>
        <rFont val="Times New Roman"/>
        <family val="1"/>
        <charset val="238"/>
      </rPr>
      <t>, 
podzielona przez powierzchnię miasta.</t>
    </r>
  </si>
  <si>
    <t xml:space="preserve">MIERNIKI MONITOROWANIA SKUTECZNOŚCI OSIĄGANIA SZCZEGÓŁOWYCH CELÓW MIEJSKIEGO PLANU ADAPTACJI </t>
  </si>
  <si>
    <t>lp</t>
  </si>
  <si>
    <t xml:space="preserve">WSKAŹNIKI MONITOROWANIA SKUTECZNOŚCI WDRAŻANIA DZIAŁAŃ ADAPTACYJNYCH DO ZMIAN KLIMATU </t>
  </si>
  <si>
    <t>Udział powierzchni terenów zieleni wyznaczonych w miejscowych planach zagospodarowania przestrzennego w powierzchni miasta</t>
  </si>
  <si>
    <t>Udział gruntów pokrytych roślinnością trawiastą z liczbą koszenia nie większą niż 2 w roku w powierzchni gruntów pokrytych roślinnością trawiastą zarządzanych przez miasto</t>
  </si>
  <si>
    <t>Udział powierzchni obszarów zieleni publicznej w powierzchni miasta</t>
  </si>
  <si>
    <t>Udział powierzchni parków spacerowo-wypoczynkowych i zieleńców w powierzchni miasta</t>
  </si>
  <si>
    <t>Udział powierzchni biologicznie czynnej w powierzchni zrealizowanych robót budowlanych przeprowadzonych w pasach drogowych dróg zarządzanych przez miasto</t>
  </si>
  <si>
    <t>Odsetek przystanków publicznej komunikacji miejskiej z wiatami</t>
  </si>
  <si>
    <t>Liczba działań w zakresie adaptacji do zmian klimatu realizowanych przez miasto we współpracy z uczelniami oraz podmiotami, o których mowa w art. 2 pkt 1–8 i 10 ustawy z dnia 14 grudnia 2016 r. – Prawo oświatowe (Dz. U. z 2024 r. poz. 737, 854, 1562, 1635 i 1933 oraz z 2025 r. poz. 619, 620 i 622) oraz w art. 3 pkt 16 ustawy z dnia 27 kwietnia 2021 r. – Prawo ochrony środowiska</t>
  </si>
  <si>
    <t>Odsetek gminnych budynków pomocy społecznej, pieczy zastępczej, żłobków oraz placówek, o których mowa w art. 2 pkt 1–3 i 5–8 ustawy z dnia 14 grudnia 2016 r. – Prawo oświatowe, poddanych modernizacji pod kątem poprawy komfortu termicznego.</t>
  </si>
  <si>
    <t>Powierzchnia terenów zieleni (symbol klasy przeznaczenia terenu Z) wyznaczonych w miejscowych planach zagospodarowania przestrzennego, zgodnie z aktem wykonawczym wydanym na podstawie art. 16 ust. 2 ustawy z dnia 27 marca 2003 r. o planowaniu i zagospodarowaniu przestrzennym (Dz. U. z 2024 r. poz. 1130, 1907 i 1940 oraz z 2025 r. poz. 527 i 680), podzielona przez powierzchnię miasta.</t>
  </si>
  <si>
    <t>Powierzchnia gruntów pokrytych roślinnością trawiastą zarządzanych przez miasto poddanych koszeniu maksymalnie dwa razy w roku podzielona przez powierzchnię gruntów pokrytych roślinnością trawiastą zarządzanych przez miasto.</t>
  </si>
  <si>
    <t>Powierzchnia obszarów zieleni publicznej, w rozumieniu art. 2 pkt 25 ustawy z dnia 27 marca 2003 r. o planowaniu i zagospodarowaniu przestrzennym, podzielona przez powierzchnię miasta.</t>
  </si>
  <si>
    <t>Pojemność zbiorników retencyjnych dostępnych na terenie miasta podzielona przez powierzchnię miasta.</t>
  </si>
  <si>
    <t>Liczba przystanków publicznej komunikacji miejskiej z wiatami podzielona przez liczbę przystanków publicznej komunikacji miejskiej ogółem.</t>
  </si>
  <si>
    <t>Liczba działań w zakresie adaptacji do zmian klimatu zrealizowanych przez miasto we współpracy z uczelniami, organizacjami ekologicznymi oraz placówkami, o których mowa w art. 2 pkt 1–8 i 10 ustawy z dnia 14 grudnia 2016 r. – Prawo oświatowe oraz w art. 3 pkt 16 ustawy z dnia 27 kwietnia 2021 r. – Prawo ochrony środowiska podzielona przez liczbę mieszkańców i pomnożona przez 10 000.</t>
  </si>
  <si>
    <t>Liczba budynków pomocy społecznej, pieczy zastępczej, żłobków oraz placówek, o których mowa w art. 2 pkt 1–3 i 5–8 ustawy z dnia 14 grudnia 2016 r. – Prawo oświatowe, poddanych modernizacji pod kątem poprawy komfortu termicznego podzielona przez liczbę tych budynków ogółem.
Do działań modernizacyjnych, poprawiających komfort termiczny zalicza się: termomodernizację budynku, założenie klimatyzacji, założenie tarasów i stropodachów oraz innych powierzchni zapewniających naturalną wegetację roślin.</t>
  </si>
  <si>
    <t>Łączna powierzchnia kategorii: lasy liściaste, lasy iglaste, roślinność trawiasta, wrzosowiska i zakrzaczenia1), podzielona przez powierzchnię miasta.</t>
  </si>
  <si>
    <t>Łączna powierzchnia kategorii: tereny rolne, lasy liściaste, lasy iglaste, roślinność trawiasta, wrzosowiska i zakrzaczenia, tereny podmokłe, torfowiska, tereny naturalne pozbawione roślinności, obszary wodne1), podzielona przez powierzchnię miasta.</t>
  </si>
  <si>
    <r>
      <t xml:space="preserve">Powierzchnia biologicznie czynna, w rozumieniu w art. 2 pkt 28 ustawy z dnia 27 marca 2003 r. o planowaniu i zagospodarowaniu przestrzennym, w zrealizowanych robotach budowlanych w pasach drogowych zarządzanych przez miasto, których odbiór nastąpił po uchwaleniu miejskiego planu adaptacji, podzielona przez powierzchnię zrealizowanych robót budowlanych w pasach drogowych, których odbiór nastąpił po uchwaleniu miejskiego planu adaptacji.
</t>
    </r>
    <r>
      <rPr>
        <b/>
        <sz val="11"/>
        <color theme="1"/>
        <rFont val="Calibri"/>
        <family val="2"/>
        <charset val="238"/>
        <scheme val="minor"/>
      </rPr>
      <t>Wartość początkową przyjmuje się 0 %.</t>
    </r>
  </si>
  <si>
    <r>
      <t>Powierzchnia parków spacerowo-wypoczynkowych i zieleńców</t>
    </r>
    <r>
      <rPr>
        <vertAlign val="superscript"/>
        <sz val="12"/>
        <color theme="1"/>
        <rFont val="Calibri"/>
        <family val="2"/>
        <charset val="238"/>
        <scheme val="minor"/>
      </rPr>
      <t>1)</t>
    </r>
    <r>
      <rPr>
        <sz val="12"/>
        <color theme="1"/>
        <rFont val="Calibri"/>
        <family val="2"/>
        <charset val="238"/>
        <scheme val="minor"/>
      </rPr>
      <t xml:space="preserve"> podzielona przez powierzchnię miasta.</t>
    </r>
  </si>
  <si>
    <r>
      <t>Pojemność zbiorników retencyjnych na terenie miasta przypadająca na 1 km</t>
    </r>
    <r>
      <rPr>
        <vertAlign val="superscript"/>
        <sz val="12"/>
        <color theme="1"/>
        <rFont val="Calibri"/>
        <family val="2"/>
        <charset val="238"/>
        <scheme val="minor"/>
      </rPr>
      <t>2</t>
    </r>
    <r>
      <rPr>
        <sz val="12"/>
        <color theme="1"/>
        <rFont val="Calibri"/>
        <family val="2"/>
        <charset val="238"/>
        <scheme val="minor"/>
      </rPr>
      <t xml:space="preserve"> miasta</t>
    </r>
  </si>
  <si>
    <r>
      <t>Pojemność powierzchniowych zbiorników małej retencji (do 5 mln m</t>
    </r>
    <r>
      <rPr>
        <vertAlign val="superscript"/>
        <sz val="12"/>
        <color theme="1"/>
        <rFont val="Calibri"/>
        <family val="2"/>
        <charset val="238"/>
        <scheme val="minor"/>
      </rPr>
      <t>3</t>
    </r>
    <r>
      <rPr>
        <sz val="12"/>
        <color theme="1"/>
        <rFont val="Calibri"/>
        <family val="2"/>
        <charset val="238"/>
        <scheme val="minor"/>
      </rPr>
      <t>) bez dna i z nieutwardzonymi brzegami, które zatrzymują wodę w naturalny sposób, przypadająca na 1 km</t>
    </r>
    <r>
      <rPr>
        <vertAlign val="superscript"/>
        <sz val="12"/>
        <color theme="1"/>
        <rFont val="Calibri"/>
        <family val="2"/>
        <charset val="238"/>
        <scheme val="minor"/>
      </rPr>
      <t>2</t>
    </r>
    <r>
      <rPr>
        <sz val="12"/>
        <color theme="1"/>
        <rFont val="Calibri"/>
        <family val="2"/>
        <charset val="238"/>
        <scheme val="minor"/>
      </rPr>
      <t xml:space="preserve"> miasta</t>
    </r>
  </si>
  <si>
    <r>
      <t>Pojemność powierzchniowych zbiorników retencyjnych bez dna i z nieutwardzonymi brzegami o pojemności do 5 mln m</t>
    </r>
    <r>
      <rPr>
        <vertAlign val="superscript"/>
        <sz val="12"/>
        <color theme="1"/>
        <rFont val="Calibri"/>
        <family val="2"/>
        <charset val="238"/>
        <scheme val="minor"/>
      </rPr>
      <t>3</t>
    </r>
    <r>
      <rPr>
        <sz val="12"/>
        <color theme="1"/>
        <rFont val="Calibri"/>
        <family val="2"/>
        <charset val="238"/>
        <scheme val="minor"/>
      </rPr>
      <t xml:space="preserve"> podzielona przez powierzchnię miasta.</t>
    </r>
  </si>
  <si>
    <t>Wartość docelowa (2036)</t>
  </si>
  <si>
    <t>Klasa jakości powietrza pod kątem spełnienia kryteriów ustanowionych w celu ochrony zdrowia ludzi</t>
  </si>
  <si>
    <t>GIOŚ (Roczna ocena jakości powietrza w województwie wielkopolskim)</t>
  </si>
  <si>
    <t>Klasa jakości powietrza pod kątem spełnienia kryteriów ustanowionych w celu ochrony roślin</t>
  </si>
  <si>
    <t>klasa A dla wszystkich zanieczyszczeń</t>
  </si>
  <si>
    <t>utrzymanie stanu bez przekroczeń</t>
  </si>
  <si>
    <t>Liczba wymienionych nieefektywnych źródeł ogrzewania na paliwo stałe” - 194 szt.</t>
  </si>
  <si>
    <t>Studium Uwarunkowań i Kierunków Zagospodarowanie Przestrzennego</t>
  </si>
  <si>
    <t>Tereny rolnicze</t>
  </si>
  <si>
    <t>Tereny łąk</t>
  </si>
  <si>
    <t>Tereny cmentarzy</t>
  </si>
  <si>
    <t>Tereny zabudowy letniskowej</t>
  </si>
  <si>
    <t>Tereny ogrodów działkowych</t>
  </si>
  <si>
    <t>Tereny zieleni</t>
  </si>
  <si>
    <t>Tereny lasów</t>
  </si>
  <si>
    <t>Tereny zabudowy usługowej w zieleni</t>
  </si>
  <si>
    <t>Suma</t>
  </si>
  <si>
    <t>Obliczenia na podstawie Studium Uwarunkowań i Kierunków Zagospodarowanie Przestrzennego (GIS)</t>
  </si>
  <si>
    <t>Kategoria</t>
  </si>
  <si>
    <t>Grupa</t>
  </si>
  <si>
    <t>Podgrupa (wymiary)</t>
  </si>
  <si>
    <t>Wymiar 1</t>
  </si>
  <si>
    <t>Wymiar 2</t>
  </si>
  <si>
    <t>Wymiar 3</t>
  </si>
  <si>
    <t>STAN I OCHRONA ŚRODOWISKA</t>
  </si>
  <si>
    <t>TERENY ZIELENI</t>
  </si>
  <si>
    <t>Tereny zieleni (Wymiary: Tereny zieleni; Tereny zieleni; Lokalizacje)</t>
  </si>
  <si>
    <t>parki spacerowo - wypoczynkowe</t>
  </si>
  <si>
    <t>ogółem (w miastach i na wsi)</t>
  </si>
  <si>
    <t>ha</t>
  </si>
  <si>
    <t>zieleńce</t>
  </si>
  <si>
    <t>zieleń uliczna</t>
  </si>
  <si>
    <t>cmentarze</t>
  </si>
  <si>
    <t>lasy gminne</t>
  </si>
  <si>
    <t>BDL GUS</t>
  </si>
  <si>
    <t>100 000,00zł/rok</t>
  </si>
  <si>
    <t>https://bip.srem.pl/public/?id=64470</t>
  </si>
  <si>
    <t>Zadanie polega na udzielaniu mieszkańcom gminy wsparcia finansowego w formie dotacji celowych przeznaczonych na wymianę starych, nieefektywnych i wysokoemisyjnych źródeł ogrzewania na nowoczesne, ekologiczne i energooszczędne systemy grzewcze. Celem przedsięwzięcia jest poprawa jakości powietrza, ograniczenie emisji zanieczyszczeń oraz podniesienie efektywności energetycznej budynków mieszkalnych. Wsparcie może obejmować m.in. wymianę kotłów węglowych na piece gazowe, pompy ciepła.</t>
  </si>
  <si>
    <t xml:space="preserve">klasa C dla b(a)p w pyle zawieszonym PM10; klasa A1 dla pyłu zawieszonego PM2,5; klasa A dla pozostałych </t>
  </si>
  <si>
    <t>Opis wskaźnika</t>
  </si>
  <si>
    <t>GUS BDL</t>
  </si>
  <si>
    <t>*Obliczenia na podstawie danych z map pokrycia terenu udostępnionych przez Polską Agencję Kosmiczną na platformie Narodowego Systemu Informacji Satelitarnej.</t>
  </si>
  <si>
    <t>-</t>
  </si>
  <si>
    <t>Tereny zieleni - wskaźniki (Wymiary: Wskaźniki)</t>
  </si>
  <si>
    <t>udział powierzchni terenów zieleni w powierzchni ogółem</t>
  </si>
  <si>
    <t>15,59%
(dane z 2023 r)</t>
  </si>
  <si>
    <t>Opracowanie strategii rozwoju "miejskich zielonych wysp" z uwzględnieniem aspektów:
1.Ochrona i wykorzystanie BZI w  istniejących miejsc w krajobrazie miejskim 
2. Zaangażowanie społeczeństwa poprzez kampanię informacyjną do zgłaszania terenów, które mogłyby być objęte programem „TAK dla zielonych wysp”
3. Organizacja konkursów na najbogatsze biologicznie rabaty sąsiedzkie. 
4. „Oddawanie w użytkowanie” przestrzeni rabatowej dla rodzin lub grup sąsiedzkich, oznakowanych informacją, kto się opiekuje danym terenem.
5. Opracowanie harmonogramu koszenia trawników i pasów przy drogowych rotacyjnie z pozostawianiem pasów wspierających warunki dla flory i fauny</t>
  </si>
  <si>
    <t>nd.</t>
  </si>
  <si>
    <t>Budowa systemu retencyjnego wód opadowych na terenie gminy Śrem, którego celem jest ograniczenie negatywnych skutków intensywnych opadów atmosferycznych oraz długotrwałej suszy. Przewidywany zakres zadań:
1. Budowa zbiorników retencyjnych w Śremie oraz na terenach wokół miasta (min. budowa zbiornika retencyjnego na rynku w Śremie - Pl. 20 Października)
2. Modernizacja zbiorników wodnych na terenie miasta Śrem i dostosowanie ich do potrzeb gromadzenia nadmiaru wody
3. Przebudowa istniejącego systemu kanalizacji deszczowej na terenie miasta w celu zwiększenia jego przepustowości w trakcie deszczów nawalnych.
4. Budowa obiektów służących retencji wody (zbiorniki, beczki, itp.)
5. Likwidacja powierzchni nieprzepuszczalnych, w tym zastosowanie nawierzchni wodoprzepuszczalnych, np. nawierzchnie z korka,  beton drenażowy
6. działania edukacyjne</t>
  </si>
  <si>
    <t>Liczba zorganizowanych warsztatów edukacyjnych z zakresu ochrony środowiska - 3 szt.</t>
  </si>
  <si>
    <t>800 000,00 zł/rok</t>
  </si>
  <si>
    <t>Uwzględnianie MPA przy sporządzaniu aktualizacji lub przy sporządzeniu nowych dokumentów strategicznych Gminy Śrem</t>
  </si>
  <si>
    <t>Minimalna liczba zamówień publicznych uwzględniających kryteria klimatyczne - 6 zamówień</t>
  </si>
  <si>
    <t>Urząd Miejski w Śremie - Pion Gospodarowania Przestrzenią i Środowiskiem</t>
  </si>
  <si>
    <t>Urząd Miejski w Śremie - Pion Rolnictwa i Gospodarki Komunalnej</t>
  </si>
  <si>
    <t>STAN LUDNOŚCI</t>
  </si>
  <si>
    <t>os</t>
  </si>
  <si>
    <t xml:space="preserve">Liczba planowanych wydażeń </t>
  </si>
  <si>
    <t>Liczba działań podzielona przez liczbę mieszkańców i pomnożona przez 10 000.</t>
  </si>
  <si>
    <t>Opracowanie i wdrożenie inwentaryzacji budynków użyteczności publicznej wrażliwych na skutki zmian klimatu</t>
  </si>
  <si>
    <t>Działanie obejmuje opracowanie oraz wdrożenie kompleksowej inwentaryzacji budynków użyteczności publicznej szczególnie wrażliwych na skutki zmian klimatu – w tym budynków pomocy społecznej, pieczy zastępczej, żłobków oraz placówek oświatowych, o których mowa w art. 2 pkt 1–3 i 5–8 ustawy z dnia 14 grudnia 2016 r. – Prawo oświatowe. Inwentaryzacja pozwoli na identyfikację obiektów wymagających modernizacji pod kątem poprawy komfortu termicznego i umożliwi prowadzenie skutecznego monitoringu realizacji wskaźnika MPA.
Zakres obejmuje zebranie danych o stanie technicznym budynków, ocenie komfortu cieplnego, zastosowanych rozwiązaniach adaptacyjnych (m.in. termomodernizacja, klimatyzacja, zielone dachy, tarasy), oraz lokalizacji obiektów względem obszarów narażonych na zjawiska ekstremalne (np. fale upałów, podtopienia). Wyniki inwentaryzacji zostaną ujęte w cyfrowej bazie danych umożliwiającej aktualizację informacji i integrację z systemem monitoringu MPA.
Opracowanie arkusza oceny budynków pod kątem komfortu termicznego
• Zebranie i uporządkowanie danych o wszystkich placówkach z wybranych kategorii
• Wskazanie obiektów wymagających modernizacji adaptacyjnych
• Utworzenie cyfrowej bazy danych obiektów z możliwością aktualizacji
• Integracja z systemem monitoringu realizacji MPA</t>
  </si>
  <si>
    <t>Środki własne JST, programy krajowe (NFOŚiGW, WFOŚiGW), Fundusze Europejskie na Infrastrukturę, Klimat i Środowisko (FEnIKS), środki z KPO lub RPO</t>
  </si>
  <si>
    <t>Działanie stanowi element przygotowawczy do inwestycji adaptacyjnych – umożliwia skuteczny monitoring i raportowanie postępów w zakresie poprawy komfortu termicznego w budynkach publicznych.</t>
  </si>
  <si>
    <t>Liczba budynków pomocy społecznej, pieczy zastępczej, żłobków oraz placówek, o których mowa w art. 2 pkt 1–3 i 5–8 ustawy z dnia 14 grudnia 2016 r. – Prawo oświatowe, poddanych inwentaryzacji</t>
  </si>
  <si>
    <t>Inwentaryzacja i klasyfikacja terenów trawiastych według częstotliwości koszenia</t>
  </si>
  <si>
    <t>Zadanie obejmuje przeprowadzenie inwentaryzacji terenów trawiastych będących w zarządzie miasta (parki, pasy drogowe, zieleńce, skwery) oraz przypisanie im kategorii utrzymania w oparciu o częstotliwość koszenia.
Zostanie opracowany system raportowania (np. w GIS lub arkuszu kalkulacyjnym) umożliwiający coroczne aktualizowanie danych o powierzchni trawników koszonych rzadziej niż dwa razy w roku.</t>
  </si>
  <si>
    <t>Inwentaryzacja i ewidencja zbiorników retencyjnych na terenie miasta</t>
  </si>
  <si>
    <t>Zadanie polega modernizacji przystanków komunikacji miejskiej poprzez montaż wiat przystankowych chroniących pasażerów przed opadami, słońcem i wiatrem. Wiaty będą projektowane z uwzględnieniem zasad adaptacji do zmian klimatu — z zastosowaniem materiałów o wysokiej trwałości, elementów ograniczających nagrzewanie się konstrukcji (np. dachy z panelami odbijającymi promieniowanie lub zielonymi nasadzeniami), a także z możliwością montażu małej retencji (np. rynien i pojemników na wodę deszczową do podlewania roślinności).
Wiaty zostaną rozmieszczone przy przystankach nieposiadających dotychczas odpowiedniego zadaszenia.</t>
  </si>
  <si>
    <t>Inwentaryzacja</t>
  </si>
  <si>
    <t xml:space="preserve"> szacowany koszt - 120 000,00 zł/ wiata</t>
  </si>
  <si>
    <t>przystanki na terenie miasta</t>
  </si>
  <si>
    <t>w tym:</t>
  </si>
  <si>
    <t>zadaszonych</t>
  </si>
  <si>
    <t>niezadaszonych</t>
  </si>
  <si>
    <t xml:space="preserve">Użytek ekologiczny: Bagienko </t>
  </si>
  <si>
    <t>m^2</t>
  </si>
  <si>
    <t>powierzchnia:</t>
  </si>
  <si>
    <t>b.d</t>
  </si>
  <si>
    <t>opracowanie inwentaryzacji</t>
  </si>
  <si>
    <t>modernizacja 17 wiat przystankowych</t>
  </si>
  <si>
    <t>Środki własne JST, programy krajowe (NFOŚiGW, WFOŚiGW), Fundusze Europejskie na Infrastrukturę, Klimat i Środowisko (FEnIKS), Program LIFE (Komisja Europejska)</t>
  </si>
  <si>
    <t>Środki własne JST, programy krajowe (NFOŚiGW, WFOŚiGW), Fundusze Europejskie na Infrastrukturę, Klimat i Środowisko (FEnIKS)</t>
  </si>
  <si>
    <t xml:space="preserve">Środki własne JST, programy krajowe (NFOŚiGW, WFOŚiGW), Fundusze Europejskie na Infrastrukturę, Klimat i Środowisko (FEnIKS), Program LIFE </t>
  </si>
  <si>
    <t xml:space="preserve">Roślinność krzewiasta </t>
  </si>
  <si>
    <t>Teren leśny</t>
  </si>
  <si>
    <t>Uprawa trwała</t>
  </si>
  <si>
    <t>Obszary pokryte roślinnością łącznie</t>
  </si>
  <si>
    <t>Miasta Śrem</t>
  </si>
  <si>
    <t>budynki</t>
  </si>
  <si>
    <t>drogi</t>
  </si>
  <si>
    <t>ścieżki piesze i rowerowe</t>
  </si>
  <si>
    <t>place</t>
  </si>
  <si>
    <t>tereny nieprzepuszczalne łącznie</t>
  </si>
  <si>
    <t>Zbiorniki wodne</t>
  </si>
  <si>
    <t>roślinność trawiasta z  uprawami</t>
  </si>
  <si>
    <t>Wspieranie przedsięwzięć związanych z wykorzystaniem odnawialnych źródeł energii – dotacje na montaż kolektorów słonecznych lub pomp ciepła</t>
  </si>
  <si>
    <t>Zadanie polega na sporządzeniu aktualnej inwentaryzacji istniejących zbiorników retencyjnych – zarówno naturalnych, jak i sztucznych – z określeniem ich pojemności, rodzaju, lokalizacji i stanu technicznego.
Dane umożliwią obliczanie objętości zbiorników retencyjnych na obszarze miasta.</t>
  </si>
  <si>
    <t>Modernizacja przystanków komunikacji miejskiej z wiatami zapewniającymi ochronę przed czynnikami atmosferycznymi</t>
  </si>
  <si>
    <t>Rok rozpoczęcia/ zakończenia realizacji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</si>
</sst>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4" formatCode="_-* #,##0.00\ &quot;zł&quot;_-;\-* #,##0.00\ &quot;zł&quot;_-;_-* &quot;-&quot;??\ &quot;zł&quot;_-;_-@_-"/>
    <numFmt numFmtId="43" formatCode="_-* #,##0.00_-;\-* #,##0.00_-;_-* &quot;-&quot;??_-;_-@_-"/>
    <numFmt numFmtId="164" formatCode="_-* #,##0_-;\-* #,##0_-;_-* &quot;-&quot;??_-;_-@_-"/>
    <numFmt numFmtId="165" formatCode="0.0"/>
  </numFmts>
  <fonts count="47"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8"/>
      <name val="Calibri"/>
      <family val="2"/>
      <scheme val="minor"/>
    </font>
    <font>
      <b/>
      <sz val="24"/>
      <color theme="1"/>
      <name val="Calibri"/>
      <family val="2"/>
      <charset val="238"/>
      <scheme val="minor"/>
    </font>
    <font>
      <sz val="11"/>
      <name val="Calibri"/>
      <family val="2"/>
      <scheme val="minor"/>
    </font>
    <font>
      <sz val="12"/>
      <color theme="1"/>
      <name val="Calibri"/>
      <family val="2"/>
      <scheme val="minor"/>
    </font>
    <font>
      <sz val="11"/>
      <color theme="1"/>
      <name val="Calibri"/>
      <family val="2"/>
      <scheme val="minor"/>
    </font>
    <font>
      <b/>
      <sz val="11"/>
      <name val="Calibri"/>
      <family val="2"/>
      <scheme val="minor"/>
    </font>
    <font>
      <sz val="12"/>
      <name val="Calibri"/>
      <family val="2"/>
      <scheme val="minor"/>
    </font>
    <font>
      <b/>
      <sz val="12"/>
      <color rgb="FF000000"/>
      <name val="Calibri"/>
      <family val="2"/>
      <scheme val="minor"/>
    </font>
    <font>
      <b/>
      <sz val="12"/>
      <color theme="1"/>
      <name val="Calibri"/>
      <family val="2"/>
      <scheme val="minor"/>
    </font>
    <font>
      <sz val="12"/>
      <color rgb="FF000000"/>
      <name val="Calibri"/>
      <family val="2"/>
      <scheme val="minor"/>
    </font>
    <font>
      <b/>
      <sz val="11"/>
      <color theme="0"/>
      <name val="Calibri"/>
      <family val="2"/>
      <charset val="238"/>
      <scheme val="minor"/>
    </font>
    <font>
      <b/>
      <sz val="11"/>
      <color theme="0"/>
      <name val="Calibri"/>
      <family val="2"/>
      <scheme val="minor"/>
    </font>
    <font>
      <b/>
      <sz val="18"/>
      <color theme="1"/>
      <name val="Calibri"/>
      <family val="2"/>
      <charset val="238"/>
      <scheme val="minor"/>
    </font>
    <font>
      <b/>
      <sz val="12"/>
      <color theme="1"/>
      <name val="Calibri"/>
      <family val="2"/>
      <charset val="238"/>
      <scheme val="minor"/>
    </font>
    <font>
      <b/>
      <sz val="20"/>
      <name val="Calibri"/>
      <family val="2"/>
      <charset val="238"/>
      <scheme val="minor"/>
    </font>
    <font>
      <b/>
      <sz val="18"/>
      <name val="Calibri"/>
      <family val="2"/>
      <charset val="238"/>
      <scheme val="minor"/>
    </font>
    <font>
      <b/>
      <sz val="12"/>
      <color rgb="FF000000"/>
      <name val="Arial"/>
      <family val="2"/>
      <charset val="238"/>
    </font>
    <font>
      <sz val="12"/>
      <color rgb="FF000000"/>
      <name val="Arial"/>
      <family val="2"/>
      <charset val="238"/>
    </font>
    <font>
      <sz val="12"/>
      <color theme="1"/>
      <name val="Arial"/>
      <family val="2"/>
      <charset val="238"/>
    </font>
    <font>
      <sz val="12"/>
      <color theme="1"/>
      <name val="Calibri"/>
      <family val="2"/>
      <charset val="238"/>
      <scheme val="minor"/>
    </font>
    <font>
      <b/>
      <sz val="16"/>
      <color theme="1"/>
      <name val="Calibri"/>
      <family val="2"/>
      <charset val="238"/>
      <scheme val="minor"/>
    </font>
    <font>
      <sz val="10"/>
      <name val="Arial"/>
      <family val="2"/>
      <charset val="238"/>
    </font>
    <font>
      <sz val="10"/>
      <name val="Times New Roman"/>
      <family val="1"/>
      <charset val="238"/>
    </font>
    <font>
      <vertAlign val="superscript"/>
      <sz val="10"/>
      <name val="Times New Roman"/>
      <family val="1"/>
      <charset val="238"/>
    </font>
    <font>
      <u/>
      <sz val="11"/>
      <color theme="10"/>
      <name val="Calibri"/>
      <family val="2"/>
      <scheme val="minor"/>
    </font>
    <font>
      <sz val="8"/>
      <name val="Arial"/>
      <family val="2"/>
      <charset val="238"/>
    </font>
    <font>
      <u/>
      <sz val="9"/>
      <color theme="10"/>
      <name val="Calibri"/>
      <family val="2"/>
      <scheme val="minor"/>
    </font>
    <font>
      <sz val="8"/>
      <color theme="1"/>
      <name val="Calibri"/>
      <family val="2"/>
      <scheme val="minor"/>
    </font>
    <font>
      <vertAlign val="superscript"/>
      <sz val="12"/>
      <color theme="1"/>
      <name val="Calibri"/>
      <family val="2"/>
      <charset val="238"/>
      <scheme val="minor"/>
    </font>
    <font>
      <u/>
      <sz val="8"/>
      <color theme="10"/>
      <name val="Calibri"/>
      <family val="2"/>
      <scheme val="minor"/>
    </font>
    <font>
      <sz val="11"/>
      <name val="Calibri"/>
      <family val="2"/>
      <charset val="238"/>
    </font>
    <font>
      <sz val="10"/>
      <color theme="1"/>
      <name val="Calibri"/>
      <family val="2"/>
      <scheme val="minor"/>
    </font>
    <font>
      <b/>
      <sz val="10"/>
      <name val="Times New Roman"/>
      <family val="1"/>
      <charset val="238"/>
    </font>
    <font>
      <b/>
      <sz val="10"/>
      <name val="Arial"/>
      <family val="2"/>
      <charset val="238"/>
    </font>
    <font>
      <sz val="11"/>
      <name val="Calibri"/>
      <family val="2"/>
      <charset val="238"/>
    </font>
    <font>
      <b/>
      <sz val="14"/>
      <color theme="1"/>
      <name val="Calibri"/>
      <family val="2"/>
      <charset val="238"/>
      <scheme val="minor"/>
    </font>
    <font>
      <b/>
      <sz val="8"/>
      <name val="Arial"/>
      <family val="2"/>
      <charset val="238"/>
    </font>
  </fonts>
  <fills count="16">
    <fill>
      <patternFill patternType="none"/>
    </fill>
    <fill>
      <patternFill patternType="gray125"/>
    </fill>
    <fill>
      <patternFill patternType="solid">
        <fgColor theme="0" tint="-0.249977111117893"/>
        <bgColor indexed="64"/>
      </patternFill>
    </fill>
    <fill>
      <patternFill patternType="solid">
        <fgColor theme="9"/>
        <bgColor indexed="64"/>
      </patternFill>
    </fill>
    <fill>
      <patternFill patternType="solid">
        <fgColor theme="0"/>
        <bgColor indexed="64"/>
      </patternFill>
    </fill>
    <fill>
      <patternFill patternType="solid">
        <fgColor theme="9" tint="0.79998168889431442"/>
        <bgColor theme="9" tint="0.79998168889431442"/>
      </patternFill>
    </fill>
    <fill>
      <patternFill patternType="solid">
        <fgColor theme="9"/>
        <bgColor theme="9"/>
      </patternFill>
    </fill>
    <fill>
      <patternFill patternType="solid">
        <fgColor theme="0"/>
        <bgColor theme="9" tint="0.79998168889431442"/>
      </patternFill>
    </fill>
    <fill>
      <patternFill patternType="solid">
        <fgColor rgb="FF92D050"/>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rgb="FFE2EFD9"/>
        <bgColor indexed="64"/>
      </patternFill>
    </fill>
    <fill>
      <patternFill patternType="solid">
        <fgColor rgb="FFBFBFBF"/>
        <bgColor indexed="64"/>
      </patternFill>
    </fill>
    <fill>
      <patternFill patternType="solid">
        <fgColor theme="7" tint="0.39997558519241921"/>
        <bgColor indexed="64"/>
      </patternFill>
    </fill>
    <fill>
      <patternFill patternType="solid">
        <fgColor theme="5"/>
        <bgColor indexed="64"/>
      </patternFill>
    </fill>
    <fill>
      <patternFill patternType="solid">
        <fgColor theme="9" tint="-0.249977111117893"/>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7">
    <xf numFmtId="0" fontId="0" fillId="0" borderId="0"/>
    <xf numFmtId="44" fontId="14" fillId="0" borderId="0" applyFont="0" applyFill="0" applyBorder="0" applyAlignment="0" applyProtection="0"/>
    <xf numFmtId="44" fontId="14" fillId="0" borderId="0" applyFont="0" applyFill="0" applyBorder="0" applyAlignment="0" applyProtection="0"/>
    <xf numFmtId="9" fontId="14" fillId="0" borderId="0" applyFont="0" applyFill="0" applyBorder="0" applyAlignment="0" applyProtection="0"/>
    <xf numFmtId="0" fontId="34" fillId="0" borderId="0" applyNumberFormat="0" applyFill="0" applyBorder="0" applyAlignment="0" applyProtection="0"/>
    <xf numFmtId="0" fontId="40" fillId="0" borderId="0"/>
    <xf numFmtId="43" fontId="14" fillId="0" borderId="0" applyFont="0" applyFill="0" applyBorder="0" applyAlignment="0" applyProtection="0"/>
  </cellStyleXfs>
  <cellXfs count="335">
    <xf numFmtId="0" fontId="0" fillId="0" borderId="0" xfId="0"/>
    <xf numFmtId="0" fontId="0" fillId="2" borderId="0" xfId="0" applyFill="1"/>
    <xf numFmtId="0" fontId="0" fillId="2" borderId="0" xfId="0" applyFill="1" applyAlignment="1">
      <alignment horizontal="center" vertical="center"/>
    </xf>
    <xf numFmtId="0" fontId="0" fillId="2" borderId="0" xfId="0" applyFill="1" applyAlignment="1">
      <alignment wrapText="1"/>
    </xf>
    <xf numFmtId="0" fontId="12" fillId="0" borderId="1" xfId="0" applyFont="1" applyBorder="1" applyAlignment="1">
      <alignment horizontal="center" vertical="center" wrapText="1"/>
    </xf>
    <xf numFmtId="0" fontId="12" fillId="0" borderId="1" xfId="0" applyFont="1" applyBorder="1" applyAlignment="1">
      <alignment wrapText="1"/>
    </xf>
    <xf numFmtId="0" fontId="12" fillId="0" borderId="1" xfId="0" applyFont="1" applyBorder="1"/>
    <xf numFmtId="44" fontId="0" fillId="2" borderId="0" xfId="1" applyFont="1" applyFill="1"/>
    <xf numFmtId="0" fontId="9" fillId="2" borderId="0" xfId="0" applyFont="1" applyFill="1" applyAlignment="1">
      <alignment horizontal="center" vertical="center"/>
    </xf>
    <xf numFmtId="0" fontId="15" fillId="0" borderId="3" xfId="0" applyFont="1" applyBorder="1" applyAlignment="1">
      <alignment horizontal="center" vertical="center" wrapText="1"/>
    </xf>
    <xf numFmtId="44" fontId="15" fillId="0" borderId="3" xfId="1" applyFont="1" applyFill="1" applyBorder="1" applyAlignment="1">
      <alignment horizontal="center" vertical="center" wrapText="1"/>
    </xf>
    <xf numFmtId="0" fontId="15" fillId="0" borderId="8" xfId="0" applyFont="1" applyBorder="1" applyAlignment="1">
      <alignment horizontal="center" vertical="center" wrapText="1"/>
    </xf>
    <xf numFmtId="44" fontId="12" fillId="0" borderId="1" xfId="1" applyFont="1" applyFill="1" applyBorder="1" applyAlignment="1">
      <alignment horizontal="center" vertical="center" wrapText="1"/>
    </xf>
    <xf numFmtId="0" fontId="12" fillId="0" borderId="5" xfId="0" applyFont="1" applyBorder="1" applyAlignment="1">
      <alignment horizontal="center" vertical="center" wrapText="1"/>
    </xf>
    <xf numFmtId="44" fontId="12" fillId="0" borderId="1" xfId="1" applyFont="1" applyFill="1" applyBorder="1"/>
    <xf numFmtId="0" fontId="12" fillId="0" borderId="5" xfId="0" applyFont="1" applyBorder="1"/>
    <xf numFmtId="0" fontId="12" fillId="0" borderId="2" xfId="0" applyFont="1" applyBorder="1"/>
    <xf numFmtId="44" fontId="12" fillId="0" borderId="2" xfId="1" applyFont="1" applyFill="1" applyBorder="1"/>
    <xf numFmtId="0" fontId="12" fillId="0" borderId="7" xfId="0" applyFont="1" applyBorder="1"/>
    <xf numFmtId="0" fontId="17" fillId="2" borderId="0" xfId="0" applyFont="1" applyFill="1" applyAlignment="1">
      <alignment horizontal="center" vertical="center"/>
    </xf>
    <xf numFmtId="0" fontId="13" fillId="2" borderId="0" xfId="0" applyFont="1" applyFill="1"/>
    <xf numFmtId="0" fontId="18" fillId="2" borderId="0" xfId="0" applyFont="1" applyFill="1"/>
    <xf numFmtId="0" fontId="19" fillId="2" borderId="0" xfId="0" applyFont="1" applyFill="1" applyAlignment="1">
      <alignment horizontal="center" vertical="center"/>
    </xf>
    <xf numFmtId="0" fontId="13" fillId="2" borderId="0" xfId="0" applyFont="1" applyFill="1" applyAlignment="1">
      <alignment horizontal="center"/>
    </xf>
    <xf numFmtId="0" fontId="17" fillId="4" borderId="2" xfId="0" applyFont="1" applyFill="1" applyBorder="1" applyAlignment="1">
      <alignment horizontal="left" vertical="center"/>
    </xf>
    <xf numFmtId="0" fontId="19" fillId="4" borderId="4" xfId="0" applyFont="1" applyFill="1" applyBorder="1" applyAlignment="1">
      <alignment horizontal="left" vertical="center"/>
    </xf>
    <xf numFmtId="0" fontId="13" fillId="4" borderId="4" xfId="0" applyFont="1" applyFill="1" applyBorder="1" applyAlignment="1">
      <alignment horizontal="left"/>
    </xf>
    <xf numFmtId="0" fontId="19" fillId="4" borderId="3" xfId="0" applyFont="1" applyFill="1" applyBorder="1" applyAlignment="1">
      <alignment horizontal="left" vertical="center"/>
    </xf>
    <xf numFmtId="0" fontId="18" fillId="4" borderId="2" xfId="0" applyFont="1" applyFill="1" applyBorder="1"/>
    <xf numFmtId="0" fontId="13" fillId="4" borderId="4" xfId="0" applyFont="1" applyFill="1" applyBorder="1"/>
    <xf numFmtId="0" fontId="13" fillId="4" borderId="3" xfId="0" applyFont="1" applyFill="1" applyBorder="1"/>
    <xf numFmtId="0" fontId="12" fillId="0" borderId="6" xfId="0" applyFont="1" applyBorder="1" applyAlignment="1">
      <alignment horizontal="center" vertical="center" wrapText="1"/>
    </xf>
    <xf numFmtId="0" fontId="0" fillId="4" borderId="0" xfId="0" applyFill="1"/>
    <xf numFmtId="0" fontId="20" fillId="6" borderId="7" xfId="0" applyFont="1" applyFill="1" applyBorder="1" applyAlignment="1">
      <alignment horizontal="center" vertical="center" wrapText="1"/>
    </xf>
    <xf numFmtId="0" fontId="0" fillId="5" borderId="7" xfId="0" applyFill="1" applyBorder="1" applyAlignment="1">
      <alignment horizontal="center" vertical="center" wrapText="1"/>
    </xf>
    <xf numFmtId="0" fontId="0" fillId="0" borderId="7" xfId="0" applyBorder="1" applyAlignment="1">
      <alignment horizontal="center" vertical="center" wrapText="1"/>
    </xf>
    <xf numFmtId="0" fontId="12" fillId="0" borderId="6" xfId="0" applyFont="1" applyBorder="1"/>
    <xf numFmtId="0" fontId="12" fillId="0" borderId="9" xfId="0" applyFont="1" applyBorder="1"/>
    <xf numFmtId="0" fontId="15" fillId="0" borderId="4" xfId="0" applyFont="1" applyBorder="1" applyAlignment="1">
      <alignment horizontal="center" vertical="center" wrapText="1"/>
    </xf>
    <xf numFmtId="0" fontId="20" fillId="3" borderId="2" xfId="0" applyFont="1" applyFill="1" applyBorder="1" applyAlignment="1">
      <alignment horizontal="center" vertical="center" wrapText="1"/>
    </xf>
    <xf numFmtId="44" fontId="0" fillId="5" borderId="7" xfId="1" applyFont="1" applyFill="1" applyBorder="1" applyAlignment="1">
      <alignment horizontal="right" vertical="center" wrapText="1"/>
    </xf>
    <xf numFmtId="44" fontId="0" fillId="0" borderId="7" xfId="1" applyFont="1" applyBorder="1" applyAlignment="1">
      <alignment horizontal="right" vertical="center" wrapText="1"/>
    </xf>
    <xf numFmtId="0" fontId="0" fillId="2" borderId="0" xfId="0" applyFill="1" applyAlignment="1">
      <alignment horizontal="right"/>
    </xf>
    <xf numFmtId="0" fontId="11" fillId="4" borderId="0" xfId="0" applyFont="1" applyFill="1" applyAlignment="1">
      <alignment horizontal="center" vertical="center"/>
    </xf>
    <xf numFmtId="0" fontId="11" fillId="7" borderId="0" xfId="0" applyFont="1" applyFill="1" applyAlignment="1">
      <alignment horizontal="center" vertical="center"/>
    </xf>
    <xf numFmtId="0" fontId="11" fillId="7" borderId="11" xfId="0" applyFont="1" applyFill="1" applyBorder="1" applyAlignment="1">
      <alignment horizontal="center" vertical="center"/>
    </xf>
    <xf numFmtId="0" fontId="11" fillId="7" borderId="12" xfId="0" applyFont="1" applyFill="1" applyBorder="1" applyAlignment="1">
      <alignment horizontal="center" vertical="center"/>
    </xf>
    <xf numFmtId="0" fontId="11" fillId="4" borderId="11" xfId="0" applyFont="1" applyFill="1" applyBorder="1" applyAlignment="1">
      <alignment horizontal="center" vertical="center"/>
    </xf>
    <xf numFmtId="0" fontId="11" fillId="4" borderId="12" xfId="0" applyFont="1" applyFill="1" applyBorder="1" applyAlignment="1">
      <alignment horizontal="center" vertical="center"/>
    </xf>
    <xf numFmtId="0" fontId="11" fillId="7" borderId="8" xfId="0" applyFont="1" applyFill="1" applyBorder="1" applyAlignment="1">
      <alignment horizontal="center" vertical="center"/>
    </xf>
    <xf numFmtId="0" fontId="11" fillId="7" borderId="13" xfId="0" applyFont="1" applyFill="1" applyBorder="1" applyAlignment="1">
      <alignment horizontal="center" vertical="center"/>
    </xf>
    <xf numFmtId="0" fontId="11" fillId="7" borderId="14" xfId="0" applyFont="1" applyFill="1" applyBorder="1" applyAlignment="1">
      <alignment horizontal="center" vertical="center"/>
    </xf>
    <xf numFmtId="0" fontId="0" fillId="2" borderId="0" xfId="0" applyFill="1" applyAlignment="1">
      <alignment vertical="center" wrapText="1"/>
    </xf>
    <xf numFmtId="0" fontId="0" fillId="4" borderId="1" xfId="0" applyFill="1" applyBorder="1" applyAlignment="1">
      <alignment horizontal="center" vertical="center" wrapText="1"/>
    </xf>
    <xf numFmtId="0" fontId="0" fillId="0" borderId="1" xfId="1" applyNumberFormat="1" applyFont="1" applyBorder="1" applyAlignment="1">
      <alignment horizontal="center" vertical="center" wrapText="1"/>
    </xf>
    <xf numFmtId="0" fontId="0" fillId="5" borderId="1" xfId="1" applyNumberFormat="1" applyFont="1" applyFill="1" applyBorder="1" applyAlignment="1">
      <alignment horizontal="center" vertical="center" wrapText="1"/>
    </xf>
    <xf numFmtId="0" fontId="20" fillId="6" borderId="16" xfId="0" applyFont="1" applyFill="1" applyBorder="1" applyAlignment="1">
      <alignment horizontal="center" vertical="center" wrapText="1"/>
    </xf>
    <xf numFmtId="0" fontId="0" fillId="5" borderId="15" xfId="1" applyNumberFormat="1" applyFont="1" applyFill="1" applyBorder="1" applyAlignment="1">
      <alignment horizontal="center" vertical="center" wrapText="1"/>
    </xf>
    <xf numFmtId="0" fontId="0" fillId="5" borderId="16" xfId="1" applyNumberFormat="1" applyFont="1" applyFill="1" applyBorder="1" applyAlignment="1">
      <alignment horizontal="center" vertical="center" wrapText="1"/>
    </xf>
    <xf numFmtId="0" fontId="0" fillId="0" borderId="15" xfId="1" applyNumberFormat="1" applyFont="1" applyBorder="1" applyAlignment="1">
      <alignment horizontal="center" vertical="center" wrapText="1"/>
    </xf>
    <xf numFmtId="0" fontId="0" fillId="0" borderId="16" xfId="1" applyNumberFormat="1" applyFont="1" applyBorder="1" applyAlignment="1">
      <alignment horizontal="center" vertical="center" wrapText="1"/>
    </xf>
    <xf numFmtId="0" fontId="12" fillId="0" borderId="1" xfId="0" applyFont="1" applyBorder="1" applyAlignment="1">
      <alignment horizontal="left" vertical="center" wrapText="1"/>
    </xf>
    <xf numFmtId="0" fontId="0" fillId="4" borderId="18" xfId="0" applyFill="1" applyBorder="1"/>
    <xf numFmtId="0" fontId="0" fillId="4" borderId="19" xfId="0" applyFill="1" applyBorder="1"/>
    <xf numFmtId="0" fontId="0" fillId="4" borderId="20" xfId="0" applyFill="1" applyBorder="1"/>
    <xf numFmtId="0" fontId="0" fillId="4" borderId="21" xfId="0" applyFill="1" applyBorder="1"/>
    <xf numFmtId="0" fontId="0" fillId="4" borderId="22" xfId="0" applyFill="1" applyBorder="1"/>
    <xf numFmtId="0" fontId="0" fillId="4" borderId="23" xfId="0" applyFill="1" applyBorder="1"/>
    <xf numFmtId="0" fontId="0" fillId="4" borderId="24" xfId="0" applyFill="1" applyBorder="1"/>
    <xf numFmtId="0" fontId="0" fillId="4" borderId="25" xfId="0" applyFill="1" applyBorder="1"/>
    <xf numFmtId="0" fontId="0" fillId="5" borderId="26" xfId="1" applyNumberFormat="1" applyFont="1" applyFill="1" applyBorder="1" applyAlignment="1">
      <alignment horizontal="center" vertical="center" wrapText="1"/>
    </xf>
    <xf numFmtId="0" fontId="0" fillId="5" borderId="27" xfId="1" applyNumberFormat="1" applyFont="1" applyFill="1" applyBorder="1" applyAlignment="1">
      <alignment horizontal="center" vertical="center" wrapText="1"/>
    </xf>
    <xf numFmtId="0" fontId="0" fillId="5" borderId="28" xfId="1" applyNumberFormat="1" applyFont="1" applyFill="1" applyBorder="1" applyAlignment="1">
      <alignment horizontal="center" vertical="center" wrapText="1"/>
    </xf>
    <xf numFmtId="0" fontId="0" fillId="10" borderId="1" xfId="0" applyFill="1" applyBorder="1" applyAlignment="1">
      <alignment horizontal="center" vertical="center" wrapText="1"/>
    </xf>
    <xf numFmtId="0" fontId="16" fillId="0" borderId="1" xfId="0" applyFont="1" applyBorder="1" applyAlignment="1">
      <alignment horizontal="left" vertical="center" wrapText="1"/>
    </xf>
    <xf numFmtId="0" fontId="9" fillId="8" borderId="1" xfId="0" applyFont="1" applyFill="1" applyBorder="1" applyAlignment="1">
      <alignment horizontal="left" vertical="center" wrapText="1"/>
    </xf>
    <xf numFmtId="0" fontId="9" fillId="8" borderId="1" xfId="0" applyFont="1" applyFill="1" applyBorder="1" applyAlignment="1">
      <alignment vertical="center" wrapText="1"/>
    </xf>
    <xf numFmtId="0" fontId="9" fillId="8" borderId="1" xfId="0" applyFont="1" applyFill="1" applyBorder="1" applyAlignment="1">
      <alignment horizontal="center" vertical="center" wrapText="1"/>
    </xf>
    <xf numFmtId="0" fontId="0" fillId="9" borderId="0" xfId="0" applyFill="1" applyAlignment="1">
      <alignment vertical="center"/>
    </xf>
    <xf numFmtId="0" fontId="0" fillId="9" borderId="0" xfId="0" applyFill="1" applyAlignment="1">
      <alignment vertical="center" wrapText="1"/>
    </xf>
    <xf numFmtId="0" fontId="0" fillId="4" borderId="19" xfId="0" applyFill="1" applyBorder="1" applyAlignment="1">
      <alignment vertical="center" wrapText="1"/>
    </xf>
    <xf numFmtId="0" fontId="0" fillId="4" borderId="20" xfId="0" applyFill="1" applyBorder="1" applyAlignment="1">
      <alignment vertical="center"/>
    </xf>
    <xf numFmtId="0" fontId="0" fillId="4" borderId="22" xfId="0" applyFill="1" applyBorder="1" applyAlignment="1">
      <alignment vertical="center"/>
    </xf>
    <xf numFmtId="0" fontId="0" fillId="10" borderId="1" xfId="0" applyFill="1" applyBorder="1" applyAlignment="1">
      <alignment vertical="center" wrapText="1"/>
    </xf>
    <xf numFmtId="0" fontId="0" fillId="4" borderId="1" xfId="0" applyFill="1" applyBorder="1" applyAlignment="1">
      <alignment vertical="center" wrapText="1"/>
    </xf>
    <xf numFmtId="0" fontId="0" fillId="4" borderId="24" xfId="0" applyFill="1" applyBorder="1" applyAlignment="1">
      <alignment vertical="center" wrapText="1"/>
    </xf>
    <xf numFmtId="0" fontId="0" fillId="4" borderId="25" xfId="0" applyFill="1" applyBorder="1" applyAlignment="1">
      <alignment vertical="center"/>
    </xf>
    <xf numFmtId="0" fontId="0" fillId="9" borderId="0" xfId="0" applyFill="1" applyAlignment="1">
      <alignment horizontal="center" vertical="center" wrapText="1"/>
    </xf>
    <xf numFmtId="0" fontId="0" fillId="4" borderId="19" xfId="0" applyFill="1" applyBorder="1" applyAlignment="1">
      <alignment horizontal="center" vertical="center" wrapText="1"/>
    </xf>
    <xf numFmtId="0" fontId="0" fillId="4" borderId="24" xfId="0" applyFill="1" applyBorder="1" applyAlignment="1">
      <alignment horizontal="center" vertical="center" wrapText="1"/>
    </xf>
    <xf numFmtId="0" fontId="0" fillId="4" borderId="0" xfId="0" applyFill="1" applyAlignment="1">
      <alignment vertical="center" wrapText="1"/>
    </xf>
    <xf numFmtId="0" fontId="0" fillId="4" borderId="0" xfId="0" applyFill="1" applyAlignment="1">
      <alignment horizontal="center" vertical="center" wrapText="1"/>
    </xf>
    <xf numFmtId="0" fontId="8" fillId="4" borderId="18" xfId="0" applyFont="1" applyFill="1" applyBorder="1"/>
    <xf numFmtId="0" fontId="8" fillId="4" borderId="19" xfId="0" applyFont="1" applyFill="1" applyBorder="1"/>
    <xf numFmtId="0" fontId="8" fillId="4" borderId="20" xfId="0" applyFont="1" applyFill="1" applyBorder="1"/>
    <xf numFmtId="0" fontId="25" fillId="4" borderId="21" xfId="0" applyFont="1" applyFill="1" applyBorder="1" applyAlignment="1">
      <alignment vertical="center" wrapText="1"/>
    </xf>
    <xf numFmtId="0" fontId="25" fillId="4" borderId="0" xfId="0" applyFont="1" applyFill="1" applyAlignment="1">
      <alignment vertical="center" wrapText="1"/>
    </xf>
    <xf numFmtId="0" fontId="25" fillId="4" borderId="22" xfId="0" applyFont="1" applyFill="1" applyBorder="1" applyAlignment="1">
      <alignment vertical="center" wrapText="1"/>
    </xf>
    <xf numFmtId="0" fontId="8" fillId="4" borderId="21" xfId="0" applyFont="1" applyFill="1" applyBorder="1"/>
    <xf numFmtId="0" fontId="8" fillId="4" borderId="0" xfId="0" applyFont="1" applyFill="1"/>
    <xf numFmtId="0" fontId="8" fillId="4" borderId="22" xfId="0" applyFont="1" applyFill="1" applyBorder="1"/>
    <xf numFmtId="0" fontId="24" fillId="4" borderId="29" xfId="0" applyFont="1" applyFill="1" applyBorder="1" applyAlignment="1">
      <alignment horizontal="center" vertical="center" wrapText="1"/>
    </xf>
    <xf numFmtId="0" fontId="8" fillId="4" borderId="13" xfId="0" applyFont="1" applyFill="1" applyBorder="1" applyAlignment="1">
      <alignment wrapText="1"/>
    </xf>
    <xf numFmtId="0" fontId="8" fillId="4" borderId="13" xfId="0" applyFont="1" applyFill="1" applyBorder="1"/>
    <xf numFmtId="0" fontId="8" fillId="4" borderId="30" xfId="0" applyFont="1" applyFill="1" applyBorder="1"/>
    <xf numFmtId="0" fontId="8" fillId="4" borderId="23" xfId="0" applyFont="1" applyFill="1" applyBorder="1"/>
    <xf numFmtId="0" fontId="8" fillId="4" borderId="24" xfId="0" applyFont="1" applyFill="1" applyBorder="1"/>
    <xf numFmtId="0" fontId="8" fillId="4" borderId="25" xfId="0" applyFont="1" applyFill="1" applyBorder="1"/>
    <xf numFmtId="0" fontId="9" fillId="4" borderId="19" xfId="0" applyFont="1" applyFill="1" applyBorder="1" applyAlignment="1">
      <alignment horizontal="center" vertical="center" wrapText="1"/>
    </xf>
    <xf numFmtId="0" fontId="27" fillId="11" borderId="1" xfId="0" applyFont="1" applyFill="1" applyBorder="1" applyAlignment="1">
      <alignment horizontal="center" vertical="center" wrapText="1"/>
    </xf>
    <xf numFmtId="0" fontId="27" fillId="11" borderId="1" xfId="0" applyFont="1" applyFill="1" applyBorder="1" applyAlignment="1">
      <alignment horizontal="left" vertical="center" wrapText="1"/>
    </xf>
    <xf numFmtId="0" fontId="27" fillId="12" borderId="1" xfId="0" applyFont="1" applyFill="1" applyBorder="1" applyAlignment="1">
      <alignment horizontal="center" vertical="center" wrapText="1"/>
    </xf>
    <xf numFmtId="0" fontId="28" fillId="11" borderId="1" xfId="0" applyFont="1" applyFill="1" applyBorder="1" applyAlignment="1">
      <alignment horizontal="center" vertical="center" wrapText="1"/>
    </xf>
    <xf numFmtId="0" fontId="28" fillId="0" borderId="1" xfId="0" applyFont="1" applyBorder="1" applyAlignment="1">
      <alignment horizontal="center" vertical="center" wrapText="1"/>
    </xf>
    <xf numFmtId="0" fontId="28" fillId="0" borderId="1" xfId="0" applyFont="1" applyBorder="1" applyAlignment="1">
      <alignment horizontal="left" vertical="center" wrapText="1"/>
    </xf>
    <xf numFmtId="0" fontId="26" fillId="3" borderId="1" xfId="0" applyFont="1" applyFill="1" applyBorder="1" applyAlignment="1">
      <alignment horizontal="center" vertical="center" wrapText="1"/>
    </xf>
    <xf numFmtId="0" fontId="26" fillId="3" borderId="1" xfId="0" applyFont="1" applyFill="1" applyBorder="1" applyAlignment="1">
      <alignment horizontal="center" vertical="center" textRotation="90" wrapText="1"/>
    </xf>
    <xf numFmtId="44" fontId="12" fillId="0" borderId="1" xfId="2" applyFont="1" applyFill="1" applyBorder="1" applyAlignment="1">
      <alignment horizontal="center" vertical="center" wrapText="1"/>
    </xf>
    <xf numFmtId="0" fontId="13" fillId="4" borderId="1" xfId="0" applyFont="1" applyFill="1" applyBorder="1" applyAlignment="1">
      <alignment horizontal="center" vertical="center"/>
    </xf>
    <xf numFmtId="0" fontId="20" fillId="6" borderId="15" xfId="0" applyFont="1" applyFill="1" applyBorder="1" applyAlignment="1">
      <alignment horizontal="center" vertical="center" wrapText="1"/>
    </xf>
    <xf numFmtId="0" fontId="20" fillId="6" borderId="1" xfId="0" applyFont="1" applyFill="1" applyBorder="1" applyAlignment="1">
      <alignment horizontal="center" vertical="center" wrapText="1"/>
    </xf>
    <xf numFmtId="0" fontId="0" fillId="3" borderId="1" xfId="0" applyFill="1" applyBorder="1" applyAlignment="1">
      <alignment wrapText="1"/>
    </xf>
    <xf numFmtId="0" fontId="12" fillId="2" borderId="0" xfId="0" applyFont="1" applyFill="1"/>
    <xf numFmtId="0" fontId="13" fillId="10" borderId="31" xfId="0" applyFont="1" applyFill="1" applyBorder="1" applyAlignment="1">
      <alignment horizontal="center" vertical="center"/>
    </xf>
    <xf numFmtId="0" fontId="13" fillId="4" borderId="15" xfId="0" applyFont="1" applyFill="1" applyBorder="1" applyAlignment="1">
      <alignment horizontal="center" vertical="center"/>
    </xf>
    <xf numFmtId="0" fontId="13" fillId="10" borderId="15" xfId="0" applyFont="1" applyFill="1" applyBorder="1" applyAlignment="1">
      <alignment horizontal="center" vertical="center"/>
    </xf>
    <xf numFmtId="0" fontId="13" fillId="10" borderId="26" xfId="0" applyFont="1" applyFill="1" applyBorder="1" applyAlignment="1">
      <alignment horizontal="center" vertical="center"/>
    </xf>
    <xf numFmtId="0" fontId="13" fillId="10" borderId="32" xfId="0" applyFont="1" applyFill="1" applyBorder="1" applyAlignment="1">
      <alignment horizontal="center" vertical="center"/>
    </xf>
    <xf numFmtId="0" fontId="13" fillId="4" borderId="33" xfId="0" applyFont="1" applyFill="1" applyBorder="1" applyAlignment="1">
      <alignment horizontal="center" vertical="center"/>
    </xf>
    <xf numFmtId="0" fontId="13" fillId="10" borderId="33" xfId="0" applyFont="1" applyFill="1" applyBorder="1" applyAlignment="1">
      <alignment horizontal="center" vertical="center"/>
    </xf>
    <xf numFmtId="0" fontId="13" fillId="10" borderId="34" xfId="0" applyFont="1" applyFill="1" applyBorder="1" applyAlignment="1">
      <alignment horizontal="center" vertical="center"/>
    </xf>
    <xf numFmtId="0" fontId="23" fillId="10" borderId="32" xfId="0" applyFont="1" applyFill="1" applyBorder="1" applyAlignment="1">
      <alignment horizontal="center" vertical="center"/>
    </xf>
    <xf numFmtId="0" fontId="23" fillId="4" borderId="33" xfId="0" applyFont="1" applyFill="1" applyBorder="1" applyAlignment="1">
      <alignment horizontal="center" vertical="center"/>
    </xf>
    <xf numFmtId="0" fontId="23" fillId="10" borderId="33" xfId="0" applyFont="1" applyFill="1" applyBorder="1" applyAlignment="1">
      <alignment horizontal="center" vertical="center"/>
    </xf>
    <xf numFmtId="0" fontId="23" fillId="10" borderId="34" xfId="0" applyFont="1" applyFill="1" applyBorder="1" applyAlignment="1">
      <alignment horizontal="center" vertical="center"/>
    </xf>
    <xf numFmtId="0" fontId="9" fillId="4" borderId="1" xfId="0" applyFont="1" applyFill="1" applyBorder="1" applyAlignment="1">
      <alignment horizontal="center" vertical="center"/>
    </xf>
    <xf numFmtId="0" fontId="9" fillId="13" borderId="1" xfId="0" applyFont="1" applyFill="1" applyBorder="1" applyAlignment="1">
      <alignment horizontal="center" vertical="center"/>
    </xf>
    <xf numFmtId="0" fontId="29" fillId="10" borderId="1" xfId="0" applyFont="1" applyFill="1" applyBorder="1" applyAlignment="1">
      <alignment horizontal="center" vertical="center"/>
    </xf>
    <xf numFmtId="0" fontId="29" fillId="4" borderId="1" xfId="0" applyFont="1" applyFill="1" applyBorder="1" applyAlignment="1">
      <alignment horizontal="center" vertical="center"/>
    </xf>
    <xf numFmtId="0" fontId="9" fillId="4" borderId="0" xfId="0" applyFont="1" applyFill="1" applyAlignment="1">
      <alignment horizontal="center" vertical="center"/>
    </xf>
    <xf numFmtId="0" fontId="13" fillId="10" borderId="1" xfId="0" applyFont="1" applyFill="1" applyBorder="1" applyAlignment="1">
      <alignment horizontal="center" vertical="center" wrapText="1"/>
    </xf>
    <xf numFmtId="0" fontId="13" fillId="4" borderId="1" xfId="0" applyFont="1" applyFill="1" applyBorder="1" applyAlignment="1">
      <alignment horizontal="center" vertical="center" wrapText="1"/>
    </xf>
    <xf numFmtId="0" fontId="0" fillId="2" borderId="0" xfId="0" applyFill="1" applyAlignment="1">
      <alignment horizontal="left"/>
    </xf>
    <xf numFmtId="0" fontId="20" fillId="6" borderId="7" xfId="0" applyFont="1" applyFill="1" applyBorder="1" applyAlignment="1">
      <alignment horizontal="left" vertical="center" wrapText="1"/>
    </xf>
    <xf numFmtId="0" fontId="0" fillId="0" borderId="7" xfId="0" applyBorder="1" applyAlignment="1">
      <alignment horizontal="left" vertical="center" wrapText="1"/>
    </xf>
    <xf numFmtId="0" fontId="0" fillId="5" borderId="7" xfId="0" applyFill="1" applyBorder="1" applyAlignment="1">
      <alignment horizontal="left" vertical="center" wrapText="1"/>
    </xf>
    <xf numFmtId="0" fontId="0" fillId="0" borderId="1" xfId="0" applyBorder="1" applyAlignment="1">
      <alignment horizontal="left" vertical="center" wrapText="1"/>
    </xf>
    <xf numFmtId="9" fontId="0" fillId="0" borderId="1" xfId="1" applyNumberFormat="1" applyFont="1" applyBorder="1" applyAlignment="1">
      <alignment horizontal="center" vertical="center" wrapText="1"/>
    </xf>
    <xf numFmtId="9" fontId="0" fillId="5" borderId="1" xfId="1" applyNumberFormat="1" applyFont="1" applyFill="1" applyBorder="1" applyAlignment="1">
      <alignment horizontal="center" vertical="center" wrapText="1"/>
    </xf>
    <xf numFmtId="9" fontId="0" fillId="0" borderId="16" xfId="1" applyNumberFormat="1" applyFont="1" applyBorder="1" applyAlignment="1">
      <alignment horizontal="center" vertical="center" wrapText="1"/>
    </xf>
    <xf numFmtId="9" fontId="0" fillId="5" borderId="16" xfId="1" applyNumberFormat="1" applyFont="1" applyFill="1" applyBorder="1" applyAlignment="1">
      <alignment horizontal="center" vertical="center" wrapText="1"/>
    </xf>
    <xf numFmtId="9" fontId="0" fillId="5" borderId="16" xfId="0" applyNumberFormat="1" applyFill="1" applyBorder="1" applyAlignment="1">
      <alignment horizontal="center" vertical="center" wrapText="1"/>
    </xf>
    <xf numFmtId="9" fontId="0" fillId="10" borderId="1" xfId="0" applyNumberFormat="1" applyFill="1" applyBorder="1" applyAlignment="1">
      <alignment horizontal="center" vertical="center" wrapText="1"/>
    </xf>
    <xf numFmtId="9" fontId="0" fillId="4" borderId="1" xfId="1" applyNumberFormat="1" applyFont="1" applyFill="1" applyBorder="1" applyAlignment="1">
      <alignment horizontal="center" vertical="center" wrapText="1"/>
    </xf>
    <xf numFmtId="9" fontId="0" fillId="4" borderId="16" xfId="1" applyNumberFormat="1" applyFont="1" applyFill="1" applyBorder="1" applyAlignment="1">
      <alignment horizontal="center" vertical="center" wrapText="1"/>
    </xf>
    <xf numFmtId="10" fontId="0" fillId="10" borderId="1" xfId="0" applyNumberFormat="1" applyFill="1" applyBorder="1" applyAlignment="1">
      <alignment horizontal="center" vertical="center" wrapText="1"/>
    </xf>
    <xf numFmtId="0" fontId="0" fillId="0" borderId="15" xfId="1" applyNumberFormat="1" applyFont="1" applyFill="1" applyBorder="1" applyAlignment="1">
      <alignment horizontal="center" vertical="center" wrapText="1"/>
    </xf>
    <xf numFmtId="9" fontId="0" fillId="0" borderId="1" xfId="1" applyNumberFormat="1" applyFont="1" applyFill="1" applyBorder="1" applyAlignment="1">
      <alignment horizontal="center" vertical="center" wrapText="1"/>
    </xf>
    <xf numFmtId="9" fontId="0" fillId="0" borderId="16" xfId="1" applyNumberFormat="1" applyFont="1" applyFill="1" applyBorder="1" applyAlignment="1">
      <alignment horizontal="center" vertical="center" wrapText="1"/>
    </xf>
    <xf numFmtId="0" fontId="31" fillId="4" borderId="1" xfId="0" applyFont="1" applyFill="1" applyBorder="1"/>
    <xf numFmtId="2" fontId="31" fillId="4" borderId="1" xfId="0" applyNumberFormat="1" applyFont="1" applyFill="1" applyBorder="1"/>
    <xf numFmtId="9" fontId="31" fillId="4" borderId="1" xfId="3" applyFont="1" applyFill="1" applyBorder="1"/>
    <xf numFmtId="0" fontId="9" fillId="4" borderId="0" xfId="0" applyFont="1" applyFill="1" applyAlignment="1">
      <alignment horizontal="center" vertical="center" wrapText="1"/>
    </xf>
    <xf numFmtId="0" fontId="0" fillId="10" borderId="8" xfId="0" applyFill="1" applyBorder="1" applyAlignment="1">
      <alignment horizontal="center" vertical="center" wrapText="1"/>
    </xf>
    <xf numFmtId="0" fontId="0" fillId="4" borderId="5" xfId="0" applyFill="1" applyBorder="1" applyAlignment="1">
      <alignment horizontal="center" vertical="center" wrapText="1"/>
    </xf>
    <xf numFmtId="0" fontId="0" fillId="4" borderId="0" xfId="0" applyFill="1" applyAlignment="1">
      <alignment vertical="center"/>
    </xf>
    <xf numFmtId="0" fontId="6" fillId="4" borderId="1" xfId="0" applyFont="1" applyFill="1" applyBorder="1" applyAlignment="1">
      <alignment horizontal="center" vertical="center" wrapText="1"/>
    </xf>
    <xf numFmtId="0" fontId="6" fillId="10" borderId="1" xfId="0" applyFont="1" applyFill="1" applyBorder="1" applyAlignment="1">
      <alignment horizontal="center" vertical="center" wrapText="1"/>
    </xf>
    <xf numFmtId="0" fontId="20" fillId="6" borderId="5" xfId="0" applyFont="1" applyFill="1" applyBorder="1" applyAlignment="1">
      <alignment horizontal="center" vertical="center" wrapText="1"/>
    </xf>
    <xf numFmtId="0" fontId="0" fillId="5" borderId="5" xfId="0" applyFill="1" applyBorder="1" applyAlignment="1">
      <alignment horizontal="center" vertical="center" wrapText="1"/>
    </xf>
    <xf numFmtId="0" fontId="0" fillId="0" borderId="5" xfId="1" applyNumberFormat="1" applyFont="1" applyBorder="1" applyAlignment="1">
      <alignment horizontal="center" vertical="center" wrapText="1"/>
    </xf>
    <xf numFmtId="0" fontId="0" fillId="0" borderId="5" xfId="0" applyBorder="1" applyAlignment="1">
      <alignment horizontal="center" vertical="center" wrapText="1"/>
    </xf>
    <xf numFmtId="0" fontId="0" fillId="5" borderId="5" xfId="1" applyNumberFormat="1" applyFont="1" applyFill="1" applyBorder="1" applyAlignment="1">
      <alignment horizontal="center" vertical="center" wrapText="1"/>
    </xf>
    <xf numFmtId="0" fontId="0" fillId="5" borderId="35" xfId="1" applyNumberFormat="1" applyFont="1" applyFill="1" applyBorder="1" applyAlignment="1">
      <alignment horizontal="center" vertical="center" wrapText="1"/>
    </xf>
    <xf numFmtId="0" fontId="9" fillId="8" borderId="5" xfId="0" applyFont="1" applyFill="1" applyBorder="1" applyAlignment="1">
      <alignment horizontal="left" vertical="center" wrapText="1"/>
    </xf>
    <xf numFmtId="0" fontId="0" fillId="10" borderId="5" xfId="0" applyFill="1" applyBorder="1" applyAlignment="1">
      <alignment horizontal="left" vertical="center" wrapText="1"/>
    </xf>
    <xf numFmtId="0" fontId="0" fillId="4" borderId="5" xfId="0" applyFill="1" applyBorder="1" applyAlignment="1">
      <alignment horizontal="left" vertical="center" wrapText="1"/>
    </xf>
    <xf numFmtId="0" fontId="0" fillId="10" borderId="5" xfId="0" applyFill="1" applyBorder="1" applyAlignment="1">
      <alignment horizontal="center" vertical="center" wrapText="1"/>
    </xf>
    <xf numFmtId="9" fontId="0" fillId="0" borderId="1" xfId="3" applyFont="1" applyBorder="1" applyAlignment="1">
      <alignment horizontal="center" vertical="center" wrapText="1"/>
    </xf>
    <xf numFmtId="9" fontId="0" fillId="0" borderId="16" xfId="3" applyFont="1" applyBorder="1" applyAlignment="1">
      <alignment horizontal="center" vertical="center" wrapText="1"/>
    </xf>
    <xf numFmtId="9" fontId="0" fillId="5" borderId="1" xfId="3" applyFont="1" applyFill="1" applyBorder="1" applyAlignment="1">
      <alignment horizontal="center" vertical="center" wrapText="1"/>
    </xf>
    <xf numFmtId="9" fontId="0" fillId="5" borderId="16" xfId="3" applyFont="1" applyFill="1" applyBorder="1" applyAlignment="1">
      <alignment horizontal="center" vertical="center" wrapText="1"/>
    </xf>
    <xf numFmtId="0" fontId="37" fillId="4" borderId="0" xfId="0" applyFont="1" applyFill="1" applyAlignment="1">
      <alignment horizontal="left" vertical="center"/>
    </xf>
    <xf numFmtId="0" fontId="39" fillId="4" borderId="24" xfId="4" applyFont="1" applyFill="1" applyBorder="1" applyAlignment="1">
      <alignment horizontal="left" vertical="center"/>
    </xf>
    <xf numFmtId="0" fontId="0" fillId="4" borderId="1" xfId="0" applyFill="1" applyBorder="1"/>
    <xf numFmtId="2" fontId="0" fillId="4" borderId="1" xfId="0" applyNumberFormat="1" applyFill="1" applyBorder="1"/>
    <xf numFmtId="2" fontId="9" fillId="4" borderId="1" xfId="0" applyNumberFormat="1" applyFont="1" applyFill="1" applyBorder="1"/>
    <xf numFmtId="10" fontId="6" fillId="10" borderId="1" xfId="0" applyNumberFormat="1" applyFont="1" applyFill="1" applyBorder="1" applyAlignment="1">
      <alignment horizontal="center" vertical="center" wrapText="1"/>
    </xf>
    <xf numFmtId="0" fontId="0" fillId="0" borderId="1" xfId="0" applyBorder="1" applyAlignment="1">
      <alignment horizontal="center" vertical="center" wrapText="1"/>
    </xf>
    <xf numFmtId="10" fontId="6" fillId="4" borderId="1" xfId="0" applyNumberFormat="1" applyFont="1" applyFill="1" applyBorder="1" applyAlignment="1">
      <alignment horizontal="center" vertical="center" wrapText="1"/>
    </xf>
    <xf numFmtId="0" fontId="34" fillId="0" borderId="5" xfId="4" applyBorder="1" applyAlignment="1">
      <alignment horizontal="center" vertical="center" wrapText="1"/>
    </xf>
    <xf numFmtId="10" fontId="0" fillId="4" borderId="1" xfId="0" applyNumberFormat="1" applyFill="1" applyBorder="1" applyAlignment="1">
      <alignment horizontal="center" vertical="center" wrapText="1"/>
    </xf>
    <xf numFmtId="9" fontId="0" fillId="4" borderId="1" xfId="3" applyFont="1" applyFill="1" applyBorder="1" applyAlignment="1">
      <alignment horizontal="center" vertical="center" wrapText="1"/>
    </xf>
    <xf numFmtId="0" fontId="5" fillId="4" borderId="1" xfId="0" applyFont="1" applyFill="1" applyBorder="1" applyAlignment="1">
      <alignment horizontal="center" vertical="center" wrapText="1"/>
    </xf>
    <xf numFmtId="0" fontId="0" fillId="4" borderId="12" xfId="0" applyFill="1" applyBorder="1"/>
    <xf numFmtId="0" fontId="0" fillId="9" borderId="0" xfId="0" applyFill="1"/>
    <xf numFmtId="10" fontId="0" fillId="14" borderId="1" xfId="3" applyNumberFormat="1" applyFont="1" applyFill="1" applyBorder="1"/>
    <xf numFmtId="9" fontId="31" fillId="14" borderId="1" xfId="3" applyFont="1" applyFill="1" applyBorder="1" applyAlignment="1">
      <alignment horizontal="left" vertical="center"/>
    </xf>
    <xf numFmtId="0" fontId="9" fillId="4" borderId="1" xfId="0" applyFont="1" applyFill="1" applyBorder="1"/>
    <xf numFmtId="0" fontId="43" fillId="4" borderId="1" xfId="0" applyFont="1" applyFill="1" applyBorder="1"/>
    <xf numFmtId="0" fontId="40" fillId="4" borderId="1" xfId="5" applyFill="1" applyBorder="1"/>
    <xf numFmtId="0" fontId="40" fillId="4" borderId="1" xfId="5" applyFill="1" applyBorder="1" applyAlignment="1">
      <alignment wrapText="1"/>
    </xf>
    <xf numFmtId="4" fontId="40" fillId="4" borderId="1" xfId="5" applyNumberFormat="1" applyFill="1" applyBorder="1" applyAlignment="1">
      <alignment wrapText="1"/>
    </xf>
    <xf numFmtId="0" fontId="0" fillId="4" borderId="7" xfId="0" applyFill="1" applyBorder="1"/>
    <xf numFmtId="0" fontId="0" fillId="4" borderId="10" xfId="0" applyFill="1" applyBorder="1"/>
    <xf numFmtId="0" fontId="0" fillId="4" borderId="9" xfId="0" applyFill="1" applyBorder="1"/>
    <xf numFmtId="0" fontId="0" fillId="4" borderId="11" xfId="0" applyFill="1" applyBorder="1"/>
    <xf numFmtId="0" fontId="0" fillId="4" borderId="8" xfId="0" applyFill="1" applyBorder="1"/>
    <xf numFmtId="0" fontId="0" fillId="4" borderId="13" xfId="0" applyFill="1" applyBorder="1"/>
    <xf numFmtId="0" fontId="0" fillId="4" borderId="14" xfId="0" applyFill="1" applyBorder="1"/>
    <xf numFmtId="0" fontId="34" fillId="4" borderId="0" xfId="4" applyFill="1" applyBorder="1"/>
    <xf numFmtId="0" fontId="36" fillId="4" borderId="0" xfId="4" applyFont="1" applyFill="1" applyBorder="1"/>
    <xf numFmtId="0" fontId="31" fillId="4" borderId="0" xfId="0" applyFont="1" applyFill="1"/>
    <xf numFmtId="0" fontId="31" fillId="4" borderId="13" xfId="0" applyFont="1" applyFill="1" applyBorder="1"/>
    <xf numFmtId="0" fontId="37" fillId="4" borderId="0" xfId="0" applyFont="1" applyFill="1"/>
    <xf numFmtId="0" fontId="44" fillId="4" borderId="1" xfId="5" applyFont="1" applyFill="1" applyBorder="1"/>
    <xf numFmtId="0" fontId="0" fillId="4" borderId="1" xfId="0" applyFill="1" applyBorder="1" applyAlignment="1">
      <alignment wrapText="1"/>
    </xf>
    <xf numFmtId="10" fontId="0" fillId="14" borderId="1" xfId="3" applyNumberFormat="1" applyFont="1" applyFill="1" applyBorder="1" applyAlignment="1">
      <alignment wrapText="1"/>
    </xf>
    <xf numFmtId="10" fontId="5" fillId="4" borderId="1" xfId="3" applyNumberFormat="1" applyFont="1" applyFill="1" applyBorder="1" applyAlignment="1">
      <alignment horizontal="center" vertical="center" wrapText="1"/>
    </xf>
    <xf numFmtId="44" fontId="12" fillId="0" borderId="1" xfId="1" applyFont="1" applyBorder="1" applyAlignment="1">
      <alignment horizontal="center" vertical="center" wrapText="1"/>
    </xf>
    <xf numFmtId="0" fontId="12" fillId="5" borderId="15" xfId="1" applyNumberFormat="1"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1" xfId="0" applyFont="1" applyFill="1" applyBorder="1" applyAlignment="1">
      <alignment vertical="center" wrapText="1"/>
    </xf>
    <xf numFmtId="0" fontId="0" fillId="4" borderId="21" xfId="0" applyFill="1" applyBorder="1" applyAlignment="1">
      <alignment vertical="center" wrapText="1"/>
    </xf>
    <xf numFmtId="0" fontId="0" fillId="4" borderId="18" xfId="0" applyFill="1" applyBorder="1" applyAlignment="1">
      <alignment vertical="center" wrapText="1"/>
    </xf>
    <xf numFmtId="0" fontId="0" fillId="4" borderId="23" xfId="0" applyFill="1" applyBorder="1" applyAlignment="1">
      <alignment vertical="center" wrapText="1"/>
    </xf>
    <xf numFmtId="9" fontId="0" fillId="4" borderId="0" xfId="3" applyFont="1" applyFill="1"/>
    <xf numFmtId="0" fontId="21" fillId="6" borderId="1" xfId="0" applyFont="1" applyFill="1" applyBorder="1" applyAlignment="1">
      <alignment horizontal="center" vertical="top" wrapText="1"/>
    </xf>
    <xf numFmtId="0" fontId="0" fillId="0" borderId="1" xfId="0" applyBorder="1"/>
    <xf numFmtId="164" fontId="0" fillId="4" borderId="1" xfId="6" applyNumberFormat="1" applyFont="1" applyFill="1" applyBorder="1"/>
    <xf numFmtId="164" fontId="0" fillId="4" borderId="1" xfId="0" applyNumberFormat="1" applyFill="1" applyBorder="1"/>
    <xf numFmtId="0" fontId="0" fillId="9" borderId="0" xfId="0" applyFill="1" applyAlignment="1">
      <alignment horizontal="center" vertical="center"/>
    </xf>
    <xf numFmtId="0" fontId="2" fillId="4" borderId="1" xfId="0" applyFont="1" applyFill="1" applyBorder="1" applyAlignment="1">
      <alignment horizontal="center" vertical="center" wrapText="1"/>
    </xf>
    <xf numFmtId="0" fontId="2" fillId="10" borderId="1" xfId="0" applyFont="1" applyFill="1" applyBorder="1" applyAlignment="1">
      <alignment horizontal="center" vertical="center" wrapText="1"/>
    </xf>
    <xf numFmtId="0" fontId="12" fillId="0" borderId="15" xfId="1" applyNumberFormat="1" applyFont="1" applyBorder="1" applyAlignment="1">
      <alignment horizontal="center" vertical="center" wrapText="1"/>
    </xf>
    <xf numFmtId="0" fontId="12" fillId="5" borderId="15" xfId="0" applyFont="1" applyFill="1" applyBorder="1" applyAlignment="1">
      <alignment horizontal="center" vertical="center" wrapText="1"/>
    </xf>
    <xf numFmtId="0" fontId="12" fillId="0" borderId="15" xfId="0" applyFont="1" applyBorder="1" applyAlignment="1">
      <alignment horizontal="center" vertical="center" wrapText="1"/>
    </xf>
    <xf numFmtId="0" fontId="3" fillId="10" borderId="1" xfId="0" applyFont="1" applyFill="1" applyBorder="1" applyAlignment="1">
      <alignment horizontal="center" vertical="center" wrapText="1"/>
    </xf>
    <xf numFmtId="10" fontId="12" fillId="10" borderId="1" xfId="0" applyNumberFormat="1" applyFont="1" applyFill="1" applyBorder="1" applyAlignment="1">
      <alignment horizontal="center" vertical="center" wrapText="1"/>
    </xf>
    <xf numFmtId="9" fontId="12" fillId="10" borderId="1" xfId="0" applyNumberFormat="1" applyFont="1" applyFill="1" applyBorder="1" applyAlignment="1">
      <alignment horizontal="center" vertical="center" wrapText="1"/>
    </xf>
    <xf numFmtId="0" fontId="12" fillId="10" borderId="1" xfId="0" applyFont="1" applyFill="1" applyBorder="1" applyAlignment="1">
      <alignment horizontal="center" vertical="center" wrapText="1"/>
    </xf>
    <xf numFmtId="10" fontId="6" fillId="10" borderId="1" xfId="3" applyNumberFormat="1"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10" borderId="1" xfId="0" applyFont="1" applyFill="1" applyBorder="1" applyAlignment="1">
      <alignment horizontal="center" vertical="center" wrapText="1"/>
    </xf>
    <xf numFmtId="9" fontId="6" fillId="4" borderId="1" xfId="0" applyNumberFormat="1" applyFont="1" applyFill="1" applyBorder="1" applyAlignment="1">
      <alignment horizontal="center" vertical="center" wrapText="1"/>
    </xf>
    <xf numFmtId="165" fontId="0" fillId="10" borderId="1" xfId="0" applyNumberFormat="1" applyFill="1" applyBorder="1" applyAlignment="1">
      <alignment horizontal="center" vertical="center" wrapText="1"/>
    </xf>
    <xf numFmtId="0" fontId="12" fillId="10" borderId="1" xfId="0" applyFont="1" applyFill="1" applyBorder="1" applyAlignment="1">
      <alignment horizontal="left" vertical="center" wrapText="1"/>
    </xf>
    <xf numFmtId="0" fontId="0" fillId="4" borderId="5" xfId="0" applyFill="1" applyBorder="1"/>
    <xf numFmtId="0" fontId="0" fillId="4" borderId="17" xfId="0" applyFill="1" applyBorder="1"/>
    <xf numFmtId="9" fontId="0" fillId="4" borderId="1" xfId="3" applyFont="1" applyFill="1" applyBorder="1"/>
    <xf numFmtId="3" fontId="0" fillId="0" borderId="0" xfId="0" applyNumberFormat="1"/>
    <xf numFmtId="10" fontId="1" fillId="10" borderId="1" xfId="0" applyNumberFormat="1" applyFont="1" applyFill="1" applyBorder="1" applyAlignment="1">
      <alignment horizontal="center" vertical="center" wrapText="1"/>
    </xf>
    <xf numFmtId="10" fontId="1" fillId="4" borderId="1" xfId="0" applyNumberFormat="1" applyFont="1" applyFill="1" applyBorder="1" applyAlignment="1">
      <alignment horizontal="center" vertical="center" wrapText="1"/>
    </xf>
    <xf numFmtId="2" fontId="43" fillId="4" borderId="1" xfId="0" applyNumberFormat="1" applyFont="1" applyFill="1" applyBorder="1"/>
    <xf numFmtId="9" fontId="9" fillId="4" borderId="1" xfId="3" applyFont="1" applyFill="1" applyBorder="1"/>
    <xf numFmtId="9" fontId="0" fillId="9" borderId="0" xfId="3" applyFont="1" applyFill="1"/>
    <xf numFmtId="165" fontId="0" fillId="9" borderId="0" xfId="0" applyNumberFormat="1" applyFill="1"/>
    <xf numFmtId="0" fontId="46" fillId="4" borderId="1" xfId="0" applyFont="1" applyFill="1" applyBorder="1" applyAlignment="1">
      <alignment wrapText="1"/>
    </xf>
    <xf numFmtId="10" fontId="0" fillId="4" borderId="1" xfId="3" applyNumberFormat="1" applyFont="1" applyFill="1" applyBorder="1"/>
    <xf numFmtId="0" fontId="7" fillId="10" borderId="1" xfId="0" applyFont="1" applyFill="1" applyBorder="1" applyAlignment="1">
      <alignment horizontal="center" vertical="center" wrapText="1"/>
    </xf>
    <xf numFmtId="0" fontId="8" fillId="10" borderId="1" xfId="0" applyFont="1" applyFill="1" applyBorder="1" applyAlignment="1">
      <alignment horizontal="center" vertical="center"/>
    </xf>
    <xf numFmtId="0" fontId="24" fillId="0" borderId="21" xfId="0" applyFont="1" applyBorder="1" applyAlignment="1">
      <alignment horizontal="center" vertical="center" wrapText="1"/>
    </xf>
    <xf numFmtId="0" fontId="24" fillId="0" borderId="0" xfId="0" applyFont="1" applyAlignment="1">
      <alignment horizontal="center" vertical="center" wrapText="1"/>
    </xf>
    <xf numFmtId="0" fontId="24" fillId="0" borderId="22" xfId="0" applyFont="1" applyBorder="1" applyAlignment="1">
      <alignment horizontal="center" vertical="center" wrapText="1"/>
    </xf>
    <xf numFmtId="0" fontId="24" fillId="0" borderId="23" xfId="0" applyFont="1" applyBorder="1" applyAlignment="1">
      <alignment horizontal="center" vertical="center" wrapText="1"/>
    </xf>
    <xf numFmtId="0" fontId="24" fillId="0" borderId="24" xfId="0" applyFont="1" applyBorder="1" applyAlignment="1">
      <alignment horizontal="center" vertical="center" wrapText="1"/>
    </xf>
    <xf numFmtId="0" fontId="24" fillId="0" borderId="25" xfId="0" applyFont="1" applyBorder="1" applyAlignment="1">
      <alignment horizontal="center" vertical="center" wrapText="1"/>
    </xf>
    <xf numFmtId="0" fontId="8" fillId="3" borderId="7" xfId="0" applyFont="1" applyFill="1" applyBorder="1" applyAlignment="1">
      <alignment horizontal="center" vertical="center"/>
    </xf>
    <xf numFmtId="0" fontId="8" fillId="3" borderId="10" xfId="0" applyFont="1" applyFill="1" applyBorder="1" applyAlignment="1">
      <alignment horizontal="center" vertical="center"/>
    </xf>
    <xf numFmtId="0" fontId="8" fillId="3" borderId="9" xfId="0" applyFont="1" applyFill="1" applyBorder="1" applyAlignment="1">
      <alignment horizontal="center" vertical="center"/>
    </xf>
    <xf numFmtId="0" fontId="8" fillId="3" borderId="8" xfId="0" applyFont="1" applyFill="1" applyBorder="1" applyAlignment="1">
      <alignment horizontal="center" vertical="center"/>
    </xf>
    <xf numFmtId="0" fontId="8" fillId="3" borderId="13" xfId="0" applyFont="1" applyFill="1" applyBorder="1" applyAlignment="1">
      <alignment horizontal="center" vertical="center"/>
    </xf>
    <xf numFmtId="0" fontId="8" fillId="3" borderId="14" xfId="0" applyFont="1" applyFill="1" applyBorder="1" applyAlignment="1">
      <alignment horizontal="center" vertical="center"/>
    </xf>
    <xf numFmtId="0" fontId="8" fillId="10" borderId="11" xfId="0" applyFont="1" applyFill="1" applyBorder="1" applyAlignment="1">
      <alignment horizontal="center" wrapText="1"/>
    </xf>
    <xf numFmtId="0" fontId="8" fillId="10" borderId="0" xfId="0" applyFont="1" applyFill="1" applyAlignment="1">
      <alignment horizontal="center" wrapText="1"/>
    </xf>
    <xf numFmtId="0" fontId="8" fillId="10" borderId="12" xfId="0" applyFont="1" applyFill="1" applyBorder="1" applyAlignment="1">
      <alignment horizontal="center" wrapText="1"/>
    </xf>
    <xf numFmtId="0" fontId="8" fillId="10" borderId="8" xfId="0" applyFont="1" applyFill="1" applyBorder="1" applyAlignment="1">
      <alignment horizontal="center" wrapText="1"/>
    </xf>
    <xf numFmtId="0" fontId="8" fillId="10" borderId="13" xfId="0" applyFont="1" applyFill="1" applyBorder="1" applyAlignment="1">
      <alignment horizontal="center" wrapText="1"/>
    </xf>
    <xf numFmtId="0" fontId="8" fillId="10" borderId="14" xfId="0" applyFont="1" applyFill="1" applyBorder="1" applyAlignment="1">
      <alignment horizontal="center" wrapText="1"/>
    </xf>
    <xf numFmtId="0" fontId="8" fillId="10" borderId="7" xfId="0" applyFont="1" applyFill="1" applyBorder="1" applyAlignment="1">
      <alignment horizontal="center" vertical="center" wrapText="1"/>
    </xf>
    <xf numFmtId="0" fontId="8" fillId="10" borderId="10" xfId="0" applyFont="1" applyFill="1" applyBorder="1" applyAlignment="1">
      <alignment horizontal="center" vertical="center" wrapText="1"/>
    </xf>
    <xf numFmtId="0" fontId="8" fillId="10" borderId="9" xfId="0" applyFont="1" applyFill="1" applyBorder="1" applyAlignment="1">
      <alignment horizontal="center" vertical="center" wrapText="1"/>
    </xf>
    <xf numFmtId="0" fontId="8" fillId="10" borderId="11" xfId="0" applyFont="1" applyFill="1" applyBorder="1" applyAlignment="1">
      <alignment horizontal="center" vertical="center" wrapText="1"/>
    </xf>
    <xf numFmtId="0" fontId="8" fillId="10" borderId="0" xfId="0" applyFont="1" applyFill="1" applyAlignment="1">
      <alignment horizontal="center" vertical="center" wrapText="1"/>
    </xf>
    <xf numFmtId="0" fontId="8" fillId="10" borderId="12" xfId="0" applyFont="1" applyFill="1" applyBorder="1" applyAlignment="1">
      <alignment horizontal="center" vertical="center" wrapText="1"/>
    </xf>
    <xf numFmtId="0" fontId="9" fillId="3" borderId="1" xfId="0" applyFont="1" applyFill="1" applyBorder="1" applyAlignment="1">
      <alignment horizontal="center" wrapText="1"/>
    </xf>
    <xf numFmtId="0" fontId="22" fillId="3" borderId="1" xfId="0" applyFont="1" applyFill="1" applyBorder="1" applyAlignment="1">
      <alignment horizontal="center" vertical="center" wrapText="1"/>
    </xf>
    <xf numFmtId="0" fontId="20" fillId="6" borderId="31" xfId="0" applyFont="1" applyFill="1" applyBorder="1" applyAlignment="1">
      <alignment horizontal="center" vertical="center" wrapText="1"/>
    </xf>
    <xf numFmtId="0" fontId="20" fillId="6" borderId="36" xfId="0" applyFont="1" applyFill="1" applyBorder="1" applyAlignment="1">
      <alignment horizontal="center" vertical="center" wrapText="1"/>
    </xf>
    <xf numFmtId="0" fontId="20" fillId="6" borderId="37" xfId="0" applyFont="1" applyFill="1" applyBorder="1" applyAlignment="1">
      <alignment horizontal="center" vertical="center" wrapText="1"/>
    </xf>
    <xf numFmtId="0" fontId="0" fillId="10" borderId="2" xfId="0" applyFill="1" applyBorder="1" applyAlignment="1">
      <alignment horizontal="center" vertical="center" wrapText="1"/>
    </xf>
    <xf numFmtId="0" fontId="0" fillId="10" borderId="3" xfId="0" applyFill="1" applyBorder="1" applyAlignment="1">
      <alignment horizontal="center" vertical="center" wrapText="1"/>
    </xf>
    <xf numFmtId="0" fontId="45" fillId="15" borderId="1" xfId="0" applyFont="1" applyFill="1" applyBorder="1" applyAlignment="1">
      <alignment horizontal="center" vertical="center" wrapText="1"/>
    </xf>
    <xf numFmtId="0" fontId="13" fillId="4" borderId="5" xfId="0" applyFont="1" applyFill="1" applyBorder="1" applyAlignment="1">
      <alignment horizontal="left" vertical="center" wrapText="1"/>
    </xf>
    <xf numFmtId="0" fontId="13" fillId="4" borderId="17" xfId="0" applyFont="1" applyFill="1" applyBorder="1" applyAlignment="1">
      <alignment horizontal="left" vertical="center" wrapText="1"/>
    </xf>
    <xf numFmtId="0" fontId="13" fillId="4" borderId="6" xfId="0" applyFont="1" applyFill="1" applyBorder="1" applyAlignment="1">
      <alignment horizontal="left" vertical="center" wrapText="1"/>
    </xf>
    <xf numFmtId="0" fontId="13" fillId="10" borderId="1" xfId="0" applyFont="1" applyFill="1" applyBorder="1" applyAlignment="1">
      <alignment horizontal="left" vertical="center" wrapText="1"/>
    </xf>
    <xf numFmtId="0" fontId="9" fillId="4" borderId="1" xfId="0" applyFont="1" applyFill="1" applyBorder="1" applyAlignment="1">
      <alignment horizontal="center" vertical="center"/>
    </xf>
    <xf numFmtId="0" fontId="9" fillId="4" borderId="0" xfId="0" applyFont="1" applyFill="1" applyAlignment="1">
      <alignment horizontal="center" vertical="center"/>
    </xf>
    <xf numFmtId="0" fontId="9" fillId="2" borderId="0" xfId="0" applyFont="1" applyFill="1" applyAlignment="1">
      <alignment horizontal="left"/>
    </xf>
    <xf numFmtId="0" fontId="0" fillId="3" borderId="1" xfId="0" applyFill="1" applyBorder="1" applyAlignment="1">
      <alignment horizontal="center" vertical="center" wrapText="1"/>
    </xf>
    <xf numFmtId="0" fontId="0" fillId="3" borderId="5" xfId="0" applyFill="1" applyBorder="1" applyAlignment="1">
      <alignment horizontal="center"/>
    </xf>
    <xf numFmtId="0" fontId="0" fillId="3" borderId="17" xfId="0" applyFill="1" applyBorder="1" applyAlignment="1">
      <alignment horizontal="center"/>
    </xf>
    <xf numFmtId="0" fontId="0" fillId="3" borderId="6" xfId="0" applyFill="1" applyBorder="1" applyAlignment="1">
      <alignment horizontal="center"/>
    </xf>
    <xf numFmtId="0" fontId="22" fillId="4" borderId="13" xfId="0" applyFont="1" applyFill="1" applyBorder="1" applyAlignment="1">
      <alignment horizontal="center"/>
    </xf>
    <xf numFmtId="0" fontId="9" fillId="3" borderId="1" xfId="0" applyFont="1" applyFill="1" applyBorder="1" applyAlignment="1">
      <alignment horizontal="center" vertical="center"/>
    </xf>
    <xf numFmtId="0" fontId="13" fillId="4" borderId="1" xfId="0" applyFont="1" applyFill="1" applyBorder="1" applyAlignment="1">
      <alignment horizontal="left" vertical="center" wrapText="1"/>
    </xf>
    <xf numFmtId="44" fontId="30" fillId="10" borderId="1" xfId="0" applyNumberFormat="1" applyFont="1" applyFill="1" applyBorder="1" applyAlignment="1">
      <alignment horizontal="center" vertical="center"/>
    </xf>
    <xf numFmtId="0" fontId="0" fillId="4" borderId="1" xfId="0" applyFill="1" applyBorder="1" applyAlignment="1">
      <alignment horizontal="left"/>
    </xf>
    <xf numFmtId="0" fontId="41" fillId="4" borderId="1" xfId="0" applyFont="1" applyFill="1" applyBorder="1" applyAlignment="1">
      <alignment horizontal="center" wrapText="1"/>
    </xf>
    <xf numFmtId="0" fontId="9" fillId="4" borderId="13" xfId="0" applyFont="1" applyFill="1" applyBorder="1" applyAlignment="1">
      <alignment horizontal="center"/>
    </xf>
    <xf numFmtId="0" fontId="0" fillId="4" borderId="5" xfId="0" applyFill="1" applyBorder="1" applyAlignment="1">
      <alignment horizontal="center"/>
    </xf>
    <xf numFmtId="0" fontId="0" fillId="4" borderId="6" xfId="0" applyFill="1" applyBorder="1" applyAlignment="1">
      <alignment horizontal="center"/>
    </xf>
    <xf numFmtId="0" fontId="43" fillId="4" borderId="1" xfId="0" applyFont="1" applyFill="1" applyBorder="1" applyAlignment="1">
      <alignment horizontal="center"/>
    </xf>
    <xf numFmtId="0" fontId="35" fillId="4" borderId="10" xfId="0" applyFont="1" applyFill="1" applyBorder="1" applyAlignment="1">
      <alignment horizontal="left"/>
    </xf>
    <xf numFmtId="0" fontId="43" fillId="4" borderId="5" xfId="0" applyFont="1" applyFill="1" applyBorder="1" applyAlignment="1">
      <alignment horizontal="left"/>
    </xf>
    <xf numFmtId="0" fontId="43" fillId="4" borderId="17" xfId="0" applyFont="1" applyFill="1" applyBorder="1" applyAlignment="1">
      <alignment horizontal="left"/>
    </xf>
    <xf numFmtId="0" fontId="43" fillId="4" borderId="6" xfId="0" applyFont="1" applyFill="1" applyBorder="1" applyAlignment="1">
      <alignment horizontal="left"/>
    </xf>
    <xf numFmtId="0" fontId="31" fillId="4" borderId="5" xfId="0" applyFont="1" applyFill="1" applyBorder="1" applyAlignment="1">
      <alignment horizontal="left"/>
    </xf>
    <xf numFmtId="0" fontId="31" fillId="4" borderId="17" xfId="0" applyFont="1" applyFill="1" applyBorder="1" applyAlignment="1">
      <alignment horizontal="left"/>
    </xf>
    <xf numFmtId="0" fontId="31" fillId="4" borderId="6" xfId="0" applyFont="1" applyFill="1" applyBorder="1" applyAlignment="1">
      <alignment horizontal="left"/>
    </xf>
    <xf numFmtId="0" fontId="0" fillId="4" borderId="1" xfId="0" applyFill="1" applyBorder="1" applyAlignment="1">
      <alignment horizontal="center"/>
    </xf>
    <xf numFmtId="0" fontId="32" fillId="4" borderId="1" xfId="0" applyFont="1" applyFill="1" applyBorder="1" applyAlignment="1">
      <alignment horizontal="center" vertical="center" wrapText="1"/>
    </xf>
    <xf numFmtId="0" fontId="32" fillId="4" borderId="1" xfId="0" applyFont="1" applyFill="1" applyBorder="1" applyAlignment="1">
      <alignment horizontal="left" vertical="top" wrapText="1"/>
    </xf>
    <xf numFmtId="0" fontId="42" fillId="4" borderId="1" xfId="0" applyFont="1" applyFill="1" applyBorder="1" applyAlignment="1">
      <alignment horizontal="left" vertical="top" wrapText="1"/>
    </xf>
    <xf numFmtId="0" fontId="43" fillId="4" borderId="5" xfId="0" applyFont="1" applyFill="1" applyBorder="1" applyAlignment="1">
      <alignment horizontal="center"/>
    </xf>
    <xf numFmtId="0" fontId="43" fillId="4" borderId="17" xfId="0" applyFont="1" applyFill="1" applyBorder="1" applyAlignment="1">
      <alignment horizontal="center"/>
    </xf>
    <xf numFmtId="0" fontId="43" fillId="4" borderId="6" xfId="0" applyFont="1" applyFill="1" applyBorder="1" applyAlignment="1">
      <alignment horizontal="center"/>
    </xf>
    <xf numFmtId="0" fontId="0" fillId="4" borderId="17" xfId="0" applyFill="1" applyBorder="1" applyAlignment="1">
      <alignment horizontal="center"/>
    </xf>
    <xf numFmtId="0" fontId="0" fillId="4" borderId="1" xfId="0" applyFill="1" applyBorder="1"/>
    <xf numFmtId="0" fontId="9" fillId="4" borderId="1" xfId="0" applyFont="1" applyFill="1" applyBorder="1"/>
    <xf numFmtId="0" fontId="0" fillId="4" borderId="5" xfId="0" applyFill="1" applyBorder="1" applyAlignment="1">
      <alignment horizontal="left"/>
    </xf>
    <xf numFmtId="0" fontId="0" fillId="4" borderId="17" xfId="0" applyFill="1" applyBorder="1" applyAlignment="1">
      <alignment horizontal="left"/>
    </xf>
    <xf numFmtId="0" fontId="0" fillId="4" borderId="6" xfId="0" applyFill="1" applyBorder="1" applyAlignment="1">
      <alignment horizontal="left"/>
    </xf>
    <xf numFmtId="0" fontId="42" fillId="4" borderId="1" xfId="0" applyFont="1" applyFill="1" applyBorder="1" applyAlignment="1">
      <alignment horizontal="center" vertical="center"/>
    </xf>
  </cellXfs>
  <cellStyles count="7">
    <cellStyle name="Dziesiętny" xfId="6" builtinId="3"/>
    <cellStyle name="Hiperłącze" xfId="4" builtinId="8"/>
    <cellStyle name="Normalny" xfId="0" builtinId="0"/>
    <cellStyle name="Normalny 2" xfId="5" xr:uid="{D4B81C06-BBDA-4A16-9C56-4BAD572A19CB}"/>
    <cellStyle name="Procentowy" xfId="3" builtinId="5"/>
    <cellStyle name="Walutowy" xfId="1" builtinId="4"/>
    <cellStyle name="Walutowy 2" xfId="2" xr:uid="{6DBDBEB0-4464-4B5E-AA2D-E360DA6F8AAE}"/>
  </cellStyles>
  <dxfs count="34">
    <dxf>
      <fill>
        <patternFill>
          <bgColor theme="5" tint="0.39994506668294322"/>
        </patternFill>
      </fill>
    </dxf>
    <dxf>
      <fill>
        <patternFill>
          <bgColor theme="5" tint="0.79998168889431442"/>
        </patternFill>
      </fill>
    </dxf>
    <dxf>
      <fill>
        <patternFill>
          <bgColor theme="5" tint="0.39994506668294322"/>
        </patternFill>
      </fill>
      <border>
        <left style="thin">
          <color auto="1"/>
        </left>
        <right style="thin">
          <color auto="1"/>
        </right>
        <top style="thin">
          <color auto="1"/>
        </top>
        <bottom style="thin">
          <color auto="1"/>
        </bottom>
      </border>
    </dxf>
    <dxf>
      <fill>
        <patternFill>
          <bgColor theme="5" tint="0.79998168889431442"/>
        </patternFill>
      </fill>
      <border>
        <left style="thin">
          <color auto="1"/>
        </left>
        <right style="thin">
          <color auto="1"/>
        </right>
        <top style="thin">
          <color auto="1"/>
        </top>
        <bottom style="thin">
          <color auto="1"/>
        </bottom>
        <vertical/>
        <horizontal/>
      </border>
    </dxf>
    <dxf>
      <fill>
        <patternFill>
          <bgColor theme="7" tint="0.39994506668294322"/>
        </patternFill>
      </fill>
    </dxf>
    <dxf>
      <fill>
        <patternFill>
          <bgColor theme="5" tint="0.39994506668294322"/>
        </patternFill>
      </fill>
    </dxf>
    <dxf>
      <fill>
        <patternFill>
          <bgColor theme="5" tint="0.59996337778862885"/>
        </patternFill>
      </fill>
    </dxf>
    <dxf>
      <font>
        <b val="0"/>
        <i val="0"/>
        <strike val="0"/>
        <condense val="0"/>
        <extend val="0"/>
        <outline val="0"/>
        <shadow val="0"/>
        <u val="none"/>
        <vertAlign val="baseline"/>
        <sz val="11"/>
        <color auto="1"/>
        <name val="Calibri"/>
        <family val="2"/>
        <scheme val="minor"/>
      </font>
      <fill>
        <patternFill patternType="none">
          <fgColor indexed="64"/>
          <bgColor indexed="65"/>
        </patternFill>
      </fill>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numFmt numFmtId="0" formatCode="Genera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numFmt numFmtId="0" formatCode="General"/>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dxf>
    <dxf>
      <border>
        <bottom style="thin">
          <color indexed="64"/>
        </bottom>
      </border>
    </dxf>
    <dxf>
      <font>
        <b/>
        <i val="0"/>
        <strike val="0"/>
        <condense val="0"/>
        <extend val="0"/>
        <outline val="0"/>
        <shadow val="0"/>
        <u val="none"/>
        <vertAlign val="baseline"/>
        <sz val="11"/>
        <color auto="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bgColor theme="5" tint="0.79998168889431442"/>
        </patternFill>
      </fill>
    </dxf>
    <dxf>
      <fill>
        <patternFill>
          <bgColor theme="0" tint="-0.14996795556505021"/>
        </patternFill>
      </fill>
    </dxf>
  </dxfs>
  <tableStyles count="1" defaultTableStyle="TableStyleMedium2" defaultPivotStyle="PivotStyleLight16">
    <tableStyle name="Styl tabeli 1" pivot="0" count="2" xr9:uid="{6682920F-077A-4670-BF20-6113CCAD8DD3}">
      <tableStyleElement type="headerRow" dxfId="33"/>
      <tableStyleElement type="firstRowStripe" dxfId="3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barChart>
        <c:barDir val="bar"/>
        <c:grouping val="clustered"/>
        <c:varyColors val="0"/>
        <c:ser>
          <c:idx val="0"/>
          <c:order val="0"/>
          <c:spPr>
            <a:solidFill>
              <a:schemeClr val="accent6"/>
            </a:solidFill>
            <a:ln w="19050">
              <a:solidFill>
                <a:schemeClr val="lt1"/>
              </a:solidFill>
            </a:ln>
            <a:effectLst/>
          </c:spPr>
          <c:invertIfNegative val="0"/>
          <c:dPt>
            <c:idx val="5"/>
            <c:invertIfNegative val="0"/>
            <c:bubble3D val="0"/>
            <c:spPr>
              <a:solidFill>
                <a:srgbClr val="FFC000"/>
              </a:solidFill>
              <a:ln w="19050">
                <a:solidFill>
                  <a:schemeClr val="lt1"/>
                </a:solidFill>
              </a:ln>
              <a:effectLst/>
            </c:spPr>
            <c:extLst>
              <c:ext xmlns:c16="http://schemas.microsoft.com/office/drawing/2014/chart" uri="{C3380CC4-5D6E-409C-BE32-E72D297353CC}">
                <c16:uniqueId val="{00000000-32A0-4759-A4BA-C407BB15183F}"/>
              </c:ext>
            </c:extLst>
          </c:dPt>
          <c:cat>
            <c:strRef>
              <c:f>PODSUMOWANIE!$C$17:$C$21</c:f>
              <c:strCache>
                <c:ptCount val="5"/>
                <c:pt idx="0">
                  <c:v>I</c:v>
                </c:pt>
                <c:pt idx="1">
                  <c:v>II</c:v>
                </c:pt>
                <c:pt idx="2">
                  <c:v>III</c:v>
                </c:pt>
                <c:pt idx="3">
                  <c:v>IV</c:v>
                </c:pt>
                <c:pt idx="4">
                  <c:v>V</c:v>
                </c:pt>
              </c:strCache>
            </c:strRef>
          </c:cat>
          <c:val>
            <c:numRef>
              <c:f>PODSUMOWANIE!$Q$17:$Q$22</c:f>
              <c:numCache>
                <c:formatCode>General</c:formatCode>
                <c:ptCount val="6"/>
                <c:pt idx="0">
                  <c:v>8</c:v>
                </c:pt>
                <c:pt idx="1">
                  <c:v>7</c:v>
                </c:pt>
                <c:pt idx="2">
                  <c:v>2</c:v>
                </c:pt>
                <c:pt idx="3">
                  <c:v>5</c:v>
                </c:pt>
                <c:pt idx="4">
                  <c:v>4</c:v>
                </c:pt>
                <c:pt idx="5">
                  <c:v>26</c:v>
                </c:pt>
              </c:numCache>
            </c:numRef>
          </c:val>
          <c:extLst>
            <c:ext xmlns:c16="http://schemas.microsoft.com/office/drawing/2014/chart" uri="{C3380CC4-5D6E-409C-BE32-E72D297353CC}">
              <c16:uniqueId val="{00000000-D21B-4E58-A91C-34F04F4F6ED3}"/>
            </c:ext>
          </c:extLst>
        </c:ser>
        <c:dLbls>
          <c:showLegendKey val="0"/>
          <c:showVal val="0"/>
          <c:showCatName val="0"/>
          <c:showSerName val="0"/>
          <c:showPercent val="0"/>
          <c:showBubbleSize val="0"/>
        </c:dLbls>
        <c:gapWidth val="150"/>
        <c:axId val="619366031"/>
        <c:axId val="619368431"/>
      </c:barChart>
      <c:valAx>
        <c:axId val="619368431"/>
        <c:scaling>
          <c:orientation val="minMax"/>
        </c:scaling>
        <c:delete val="0"/>
        <c:axPos val="t"/>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crossAx val="619366031"/>
        <c:crosses val="autoZero"/>
        <c:crossBetween val="between"/>
        <c:majorUnit val="5"/>
      </c:valAx>
      <c:catAx>
        <c:axId val="619366031"/>
        <c:scaling>
          <c:orientation val="maxMin"/>
        </c:scaling>
        <c:delete val="1"/>
        <c:axPos val="l"/>
        <c:numFmt formatCode="General" sourceLinked="1"/>
        <c:majorTickMark val="out"/>
        <c:minorTickMark val="none"/>
        <c:tickLblPos val="nextTo"/>
        <c:crossAx val="619368431"/>
        <c:crosses val="autoZero"/>
        <c:auto val="1"/>
        <c:lblAlgn val="ctr"/>
        <c:lblOffset val="100"/>
        <c:noMultiLvlLbl val="0"/>
      </c:cat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pl-P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pieChart>
        <c:varyColors val="1"/>
        <c:ser>
          <c:idx val="0"/>
          <c:order val="0"/>
          <c:dPt>
            <c:idx val="0"/>
            <c:bubble3D val="0"/>
            <c:spPr>
              <a:solidFill>
                <a:schemeClr val="accent6">
                  <a:tint val="58000"/>
                </a:schemeClr>
              </a:solidFill>
              <a:ln w="19050">
                <a:solidFill>
                  <a:schemeClr val="lt1"/>
                </a:solidFill>
              </a:ln>
              <a:effectLst/>
            </c:spPr>
            <c:extLst>
              <c:ext xmlns:c16="http://schemas.microsoft.com/office/drawing/2014/chart" uri="{C3380CC4-5D6E-409C-BE32-E72D297353CC}">
                <c16:uniqueId val="{00000001-AD2E-400B-82A2-590A82EC8FDC}"/>
              </c:ext>
            </c:extLst>
          </c:dPt>
          <c:dPt>
            <c:idx val="1"/>
            <c:bubble3D val="0"/>
            <c:spPr>
              <a:solidFill>
                <a:schemeClr val="accent6">
                  <a:tint val="86000"/>
                </a:schemeClr>
              </a:solidFill>
              <a:ln w="19050">
                <a:solidFill>
                  <a:schemeClr val="lt1"/>
                </a:solidFill>
              </a:ln>
              <a:effectLst/>
            </c:spPr>
            <c:extLst>
              <c:ext xmlns:c16="http://schemas.microsoft.com/office/drawing/2014/chart" uri="{C3380CC4-5D6E-409C-BE32-E72D297353CC}">
                <c16:uniqueId val="{00000003-AD2E-400B-82A2-590A82EC8FDC}"/>
              </c:ext>
            </c:extLst>
          </c:dPt>
          <c:dPt>
            <c:idx val="2"/>
            <c:bubble3D val="0"/>
            <c:spPr>
              <a:solidFill>
                <a:schemeClr val="accent6">
                  <a:shade val="86000"/>
                </a:schemeClr>
              </a:solidFill>
              <a:ln w="19050">
                <a:solidFill>
                  <a:schemeClr val="lt1"/>
                </a:solidFill>
              </a:ln>
              <a:effectLst/>
            </c:spPr>
            <c:extLst>
              <c:ext xmlns:c16="http://schemas.microsoft.com/office/drawing/2014/chart" uri="{C3380CC4-5D6E-409C-BE32-E72D297353CC}">
                <c16:uniqueId val="{00000005-AD2E-400B-82A2-590A82EC8FDC}"/>
              </c:ext>
            </c:extLst>
          </c:dPt>
          <c:dPt>
            <c:idx val="3"/>
            <c:bubble3D val="0"/>
            <c:spPr>
              <a:solidFill>
                <a:schemeClr val="accent6">
                  <a:shade val="58000"/>
                </a:schemeClr>
              </a:solidFill>
              <a:ln w="19050">
                <a:solidFill>
                  <a:schemeClr val="lt1"/>
                </a:solidFill>
              </a:ln>
              <a:effectLst/>
            </c:spPr>
            <c:extLst>
              <c:ext xmlns:c16="http://schemas.microsoft.com/office/drawing/2014/chart" uri="{C3380CC4-5D6E-409C-BE32-E72D297353CC}">
                <c16:uniqueId val="{00000007-0618-422C-B9AB-29F06D1555BA}"/>
              </c:ext>
            </c:extLst>
          </c:dPt>
          <c:cat>
            <c:strRef>
              <c:f>PODSUMOWANIE!$R$16:$U$16</c:f>
              <c:strCache>
                <c:ptCount val="4"/>
                <c:pt idx="0">
                  <c:v>informacyjno-edukacyjne</c:v>
                </c:pt>
                <c:pt idx="1">
                  <c:v>organizacyjne</c:v>
                </c:pt>
                <c:pt idx="2">
                  <c:v>techniczne</c:v>
                </c:pt>
                <c:pt idx="3">
                  <c:v>mieszane</c:v>
                </c:pt>
              </c:strCache>
            </c:strRef>
          </c:cat>
          <c:val>
            <c:numRef>
              <c:f>PODSUMOWANIE!$R$17:$U$17</c:f>
              <c:numCache>
                <c:formatCode>General</c:formatCode>
                <c:ptCount val="4"/>
                <c:pt idx="0">
                  <c:v>2</c:v>
                </c:pt>
                <c:pt idx="1">
                  <c:v>7</c:v>
                </c:pt>
                <c:pt idx="2">
                  <c:v>3</c:v>
                </c:pt>
                <c:pt idx="3">
                  <c:v>0</c:v>
                </c:pt>
              </c:numCache>
            </c:numRef>
          </c:val>
          <c:extLst>
            <c:ext xmlns:c16="http://schemas.microsoft.com/office/drawing/2014/chart" uri="{C3380CC4-5D6E-409C-BE32-E72D297353CC}">
              <c16:uniqueId val="{00000000-CD01-42DB-A8FF-BB9092B3930F}"/>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pl-P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pieChart>
        <c:varyColors val="1"/>
        <c:ser>
          <c:idx val="0"/>
          <c:order val="0"/>
          <c:dPt>
            <c:idx val="0"/>
            <c:bubble3D val="0"/>
            <c:spPr>
              <a:solidFill>
                <a:schemeClr val="accent6">
                  <a:tint val="58000"/>
                </a:schemeClr>
              </a:solidFill>
              <a:ln w="19050">
                <a:solidFill>
                  <a:schemeClr val="lt1"/>
                </a:solidFill>
              </a:ln>
              <a:effectLst/>
            </c:spPr>
            <c:extLst>
              <c:ext xmlns:c16="http://schemas.microsoft.com/office/drawing/2014/chart" uri="{C3380CC4-5D6E-409C-BE32-E72D297353CC}">
                <c16:uniqueId val="{00000001-A3E2-4105-98A5-87D542E045D1}"/>
              </c:ext>
            </c:extLst>
          </c:dPt>
          <c:dPt>
            <c:idx val="1"/>
            <c:bubble3D val="0"/>
            <c:spPr>
              <a:solidFill>
                <a:schemeClr val="accent6">
                  <a:tint val="86000"/>
                </a:schemeClr>
              </a:solidFill>
              <a:ln w="19050">
                <a:solidFill>
                  <a:schemeClr val="lt1"/>
                </a:solidFill>
              </a:ln>
              <a:effectLst/>
            </c:spPr>
            <c:extLst>
              <c:ext xmlns:c16="http://schemas.microsoft.com/office/drawing/2014/chart" uri="{C3380CC4-5D6E-409C-BE32-E72D297353CC}">
                <c16:uniqueId val="{00000003-A3E2-4105-98A5-87D542E045D1}"/>
              </c:ext>
            </c:extLst>
          </c:dPt>
          <c:dPt>
            <c:idx val="2"/>
            <c:bubble3D val="0"/>
            <c:spPr>
              <a:solidFill>
                <a:schemeClr val="accent6">
                  <a:shade val="86000"/>
                </a:schemeClr>
              </a:solidFill>
              <a:ln w="19050">
                <a:solidFill>
                  <a:schemeClr val="lt1"/>
                </a:solidFill>
              </a:ln>
              <a:effectLst/>
            </c:spPr>
            <c:extLst>
              <c:ext xmlns:c16="http://schemas.microsoft.com/office/drawing/2014/chart" uri="{C3380CC4-5D6E-409C-BE32-E72D297353CC}">
                <c16:uniqueId val="{00000005-A3E2-4105-98A5-87D542E045D1}"/>
              </c:ext>
            </c:extLst>
          </c:dPt>
          <c:dPt>
            <c:idx val="3"/>
            <c:bubble3D val="0"/>
            <c:spPr>
              <a:solidFill>
                <a:schemeClr val="accent6">
                  <a:shade val="58000"/>
                </a:schemeClr>
              </a:solidFill>
              <a:ln w="19050">
                <a:solidFill>
                  <a:schemeClr val="lt1"/>
                </a:solidFill>
              </a:ln>
              <a:effectLst/>
            </c:spPr>
            <c:extLst>
              <c:ext xmlns:c16="http://schemas.microsoft.com/office/drawing/2014/chart" uri="{C3380CC4-5D6E-409C-BE32-E72D297353CC}">
                <c16:uniqueId val="{00000007-F3DF-4CF8-AD13-DD1A15C88A24}"/>
              </c:ext>
            </c:extLst>
          </c:dPt>
          <c:cat>
            <c:strRef>
              <c:f>PODSUMOWANIE!$R$16:$U$16</c:f>
              <c:strCache>
                <c:ptCount val="4"/>
                <c:pt idx="0">
                  <c:v>informacyjno-edukacyjne</c:v>
                </c:pt>
                <c:pt idx="1">
                  <c:v>organizacyjne</c:v>
                </c:pt>
                <c:pt idx="2">
                  <c:v>techniczne</c:v>
                </c:pt>
                <c:pt idx="3">
                  <c:v>mieszane</c:v>
                </c:pt>
              </c:strCache>
            </c:strRef>
          </c:cat>
          <c:val>
            <c:numRef>
              <c:f>PODSUMOWANIE!$R$18:$U$18</c:f>
              <c:numCache>
                <c:formatCode>General</c:formatCode>
                <c:ptCount val="4"/>
                <c:pt idx="0">
                  <c:v>1</c:v>
                </c:pt>
                <c:pt idx="1">
                  <c:v>1</c:v>
                </c:pt>
                <c:pt idx="2">
                  <c:v>3</c:v>
                </c:pt>
                <c:pt idx="3">
                  <c:v>2</c:v>
                </c:pt>
              </c:numCache>
            </c:numRef>
          </c:val>
          <c:extLst>
            <c:ext xmlns:c16="http://schemas.microsoft.com/office/drawing/2014/chart" uri="{C3380CC4-5D6E-409C-BE32-E72D297353CC}">
              <c16:uniqueId val="{00000006-A3E2-4105-98A5-87D542E045D1}"/>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pl-P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pieChart>
        <c:varyColors val="1"/>
        <c:ser>
          <c:idx val="0"/>
          <c:order val="0"/>
          <c:dPt>
            <c:idx val="0"/>
            <c:bubble3D val="0"/>
            <c:spPr>
              <a:solidFill>
                <a:schemeClr val="accent6">
                  <a:tint val="58000"/>
                </a:schemeClr>
              </a:solidFill>
              <a:ln w="19050">
                <a:solidFill>
                  <a:schemeClr val="lt1"/>
                </a:solidFill>
              </a:ln>
              <a:effectLst/>
            </c:spPr>
            <c:extLst>
              <c:ext xmlns:c16="http://schemas.microsoft.com/office/drawing/2014/chart" uri="{C3380CC4-5D6E-409C-BE32-E72D297353CC}">
                <c16:uniqueId val="{00000001-08DC-4E88-9501-80FA437A2DC1}"/>
              </c:ext>
            </c:extLst>
          </c:dPt>
          <c:dPt>
            <c:idx val="1"/>
            <c:bubble3D val="0"/>
            <c:spPr>
              <a:solidFill>
                <a:schemeClr val="accent6">
                  <a:tint val="86000"/>
                </a:schemeClr>
              </a:solidFill>
              <a:ln w="19050">
                <a:solidFill>
                  <a:schemeClr val="lt1"/>
                </a:solidFill>
              </a:ln>
              <a:effectLst/>
            </c:spPr>
            <c:extLst>
              <c:ext xmlns:c16="http://schemas.microsoft.com/office/drawing/2014/chart" uri="{C3380CC4-5D6E-409C-BE32-E72D297353CC}">
                <c16:uniqueId val="{00000003-08DC-4E88-9501-80FA437A2DC1}"/>
              </c:ext>
            </c:extLst>
          </c:dPt>
          <c:dPt>
            <c:idx val="2"/>
            <c:bubble3D val="0"/>
            <c:spPr>
              <a:solidFill>
                <a:schemeClr val="accent6">
                  <a:shade val="86000"/>
                </a:schemeClr>
              </a:solidFill>
              <a:ln w="19050">
                <a:solidFill>
                  <a:schemeClr val="lt1"/>
                </a:solidFill>
              </a:ln>
              <a:effectLst/>
            </c:spPr>
            <c:extLst>
              <c:ext xmlns:c16="http://schemas.microsoft.com/office/drawing/2014/chart" uri="{C3380CC4-5D6E-409C-BE32-E72D297353CC}">
                <c16:uniqueId val="{00000005-08DC-4E88-9501-80FA437A2DC1}"/>
              </c:ext>
            </c:extLst>
          </c:dPt>
          <c:dPt>
            <c:idx val="3"/>
            <c:bubble3D val="0"/>
            <c:spPr>
              <a:solidFill>
                <a:schemeClr val="accent6">
                  <a:shade val="58000"/>
                </a:schemeClr>
              </a:solidFill>
              <a:ln w="19050">
                <a:solidFill>
                  <a:schemeClr val="lt1"/>
                </a:solidFill>
              </a:ln>
              <a:effectLst/>
            </c:spPr>
            <c:extLst>
              <c:ext xmlns:c16="http://schemas.microsoft.com/office/drawing/2014/chart" uri="{C3380CC4-5D6E-409C-BE32-E72D297353CC}">
                <c16:uniqueId val="{00000007-8440-4889-B596-9693EA999303}"/>
              </c:ext>
            </c:extLst>
          </c:dPt>
          <c:cat>
            <c:strRef>
              <c:f>PODSUMOWANIE!$R$16:$U$16</c:f>
              <c:strCache>
                <c:ptCount val="4"/>
                <c:pt idx="0">
                  <c:v>informacyjno-edukacyjne</c:v>
                </c:pt>
                <c:pt idx="1">
                  <c:v>organizacyjne</c:v>
                </c:pt>
                <c:pt idx="2">
                  <c:v>techniczne</c:v>
                </c:pt>
                <c:pt idx="3">
                  <c:v>mieszane</c:v>
                </c:pt>
              </c:strCache>
            </c:strRef>
          </c:cat>
          <c:val>
            <c:numRef>
              <c:f>PODSUMOWANIE!$R$19:$U$19</c:f>
              <c:numCache>
                <c:formatCode>General</c:formatCode>
                <c:ptCount val="4"/>
                <c:pt idx="0">
                  <c:v>0</c:v>
                </c:pt>
                <c:pt idx="1">
                  <c:v>0</c:v>
                </c:pt>
                <c:pt idx="2">
                  <c:v>1</c:v>
                </c:pt>
                <c:pt idx="3">
                  <c:v>1</c:v>
                </c:pt>
              </c:numCache>
            </c:numRef>
          </c:val>
          <c:extLst>
            <c:ext xmlns:c16="http://schemas.microsoft.com/office/drawing/2014/chart" uri="{C3380CC4-5D6E-409C-BE32-E72D297353CC}">
              <c16:uniqueId val="{00000006-08DC-4E88-9501-80FA437A2DC1}"/>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pl-P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pieChart>
        <c:varyColors val="1"/>
        <c:ser>
          <c:idx val="0"/>
          <c:order val="0"/>
          <c:dPt>
            <c:idx val="0"/>
            <c:bubble3D val="0"/>
            <c:spPr>
              <a:solidFill>
                <a:schemeClr val="accent6">
                  <a:tint val="58000"/>
                </a:schemeClr>
              </a:solidFill>
              <a:ln w="19050">
                <a:solidFill>
                  <a:schemeClr val="lt1"/>
                </a:solidFill>
              </a:ln>
              <a:effectLst/>
            </c:spPr>
            <c:extLst>
              <c:ext xmlns:c16="http://schemas.microsoft.com/office/drawing/2014/chart" uri="{C3380CC4-5D6E-409C-BE32-E72D297353CC}">
                <c16:uniqueId val="{00000001-FCBC-4424-8C36-38EABCAE1385}"/>
              </c:ext>
            </c:extLst>
          </c:dPt>
          <c:dPt>
            <c:idx val="1"/>
            <c:bubble3D val="0"/>
            <c:spPr>
              <a:solidFill>
                <a:schemeClr val="accent6">
                  <a:tint val="86000"/>
                </a:schemeClr>
              </a:solidFill>
              <a:ln w="19050">
                <a:solidFill>
                  <a:schemeClr val="lt1"/>
                </a:solidFill>
              </a:ln>
              <a:effectLst/>
            </c:spPr>
            <c:extLst>
              <c:ext xmlns:c16="http://schemas.microsoft.com/office/drawing/2014/chart" uri="{C3380CC4-5D6E-409C-BE32-E72D297353CC}">
                <c16:uniqueId val="{00000003-FCBC-4424-8C36-38EABCAE1385}"/>
              </c:ext>
            </c:extLst>
          </c:dPt>
          <c:dPt>
            <c:idx val="2"/>
            <c:bubble3D val="0"/>
            <c:spPr>
              <a:solidFill>
                <a:schemeClr val="accent6">
                  <a:shade val="86000"/>
                </a:schemeClr>
              </a:solidFill>
              <a:ln w="19050">
                <a:solidFill>
                  <a:schemeClr val="lt1"/>
                </a:solidFill>
              </a:ln>
              <a:effectLst/>
            </c:spPr>
            <c:extLst>
              <c:ext xmlns:c16="http://schemas.microsoft.com/office/drawing/2014/chart" uri="{C3380CC4-5D6E-409C-BE32-E72D297353CC}">
                <c16:uniqueId val="{00000005-FCBC-4424-8C36-38EABCAE1385}"/>
              </c:ext>
            </c:extLst>
          </c:dPt>
          <c:dPt>
            <c:idx val="3"/>
            <c:bubble3D val="0"/>
            <c:spPr>
              <a:solidFill>
                <a:schemeClr val="accent6">
                  <a:shade val="58000"/>
                </a:schemeClr>
              </a:solidFill>
              <a:ln w="19050">
                <a:solidFill>
                  <a:schemeClr val="lt1"/>
                </a:solidFill>
              </a:ln>
              <a:effectLst/>
            </c:spPr>
            <c:extLst>
              <c:ext xmlns:c16="http://schemas.microsoft.com/office/drawing/2014/chart" uri="{C3380CC4-5D6E-409C-BE32-E72D297353CC}">
                <c16:uniqueId val="{00000007-0A98-4607-B8A5-05E5D0D6EA4A}"/>
              </c:ext>
            </c:extLst>
          </c:dPt>
          <c:cat>
            <c:strRef>
              <c:f>PODSUMOWANIE!$R$16:$U$16</c:f>
              <c:strCache>
                <c:ptCount val="4"/>
                <c:pt idx="0">
                  <c:v>informacyjno-edukacyjne</c:v>
                </c:pt>
                <c:pt idx="1">
                  <c:v>organizacyjne</c:v>
                </c:pt>
                <c:pt idx="2">
                  <c:v>techniczne</c:v>
                </c:pt>
                <c:pt idx="3">
                  <c:v>mieszane</c:v>
                </c:pt>
              </c:strCache>
            </c:strRef>
          </c:cat>
          <c:val>
            <c:numRef>
              <c:f>PODSUMOWANIE!$R$20:$U$20</c:f>
              <c:numCache>
                <c:formatCode>General</c:formatCode>
                <c:ptCount val="4"/>
                <c:pt idx="0">
                  <c:v>0</c:v>
                </c:pt>
                <c:pt idx="1">
                  <c:v>2</c:v>
                </c:pt>
                <c:pt idx="2">
                  <c:v>3</c:v>
                </c:pt>
                <c:pt idx="3">
                  <c:v>0</c:v>
                </c:pt>
              </c:numCache>
            </c:numRef>
          </c:val>
          <c:extLst>
            <c:ext xmlns:c16="http://schemas.microsoft.com/office/drawing/2014/chart" uri="{C3380CC4-5D6E-409C-BE32-E72D297353CC}">
              <c16:uniqueId val="{00000006-FCBC-4424-8C36-38EABCAE1385}"/>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pl-P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pieChart>
        <c:varyColors val="1"/>
        <c:ser>
          <c:idx val="0"/>
          <c:order val="0"/>
          <c:dPt>
            <c:idx val="0"/>
            <c:bubble3D val="0"/>
            <c:spPr>
              <a:solidFill>
                <a:schemeClr val="accent6">
                  <a:tint val="58000"/>
                </a:schemeClr>
              </a:solidFill>
              <a:ln w="19050">
                <a:solidFill>
                  <a:schemeClr val="lt1"/>
                </a:solidFill>
              </a:ln>
              <a:effectLst/>
            </c:spPr>
            <c:extLst>
              <c:ext xmlns:c16="http://schemas.microsoft.com/office/drawing/2014/chart" uri="{C3380CC4-5D6E-409C-BE32-E72D297353CC}">
                <c16:uniqueId val="{00000001-6E62-4402-BDFB-7653640A4B75}"/>
              </c:ext>
            </c:extLst>
          </c:dPt>
          <c:dPt>
            <c:idx val="1"/>
            <c:bubble3D val="0"/>
            <c:spPr>
              <a:solidFill>
                <a:schemeClr val="accent6">
                  <a:tint val="86000"/>
                </a:schemeClr>
              </a:solidFill>
              <a:ln w="19050">
                <a:solidFill>
                  <a:schemeClr val="lt1"/>
                </a:solidFill>
              </a:ln>
              <a:effectLst/>
            </c:spPr>
            <c:extLst>
              <c:ext xmlns:c16="http://schemas.microsoft.com/office/drawing/2014/chart" uri="{C3380CC4-5D6E-409C-BE32-E72D297353CC}">
                <c16:uniqueId val="{00000003-6E62-4402-BDFB-7653640A4B75}"/>
              </c:ext>
            </c:extLst>
          </c:dPt>
          <c:dPt>
            <c:idx val="2"/>
            <c:bubble3D val="0"/>
            <c:spPr>
              <a:solidFill>
                <a:schemeClr val="accent6">
                  <a:shade val="86000"/>
                </a:schemeClr>
              </a:solidFill>
              <a:ln w="19050">
                <a:solidFill>
                  <a:schemeClr val="lt1"/>
                </a:solidFill>
              </a:ln>
              <a:effectLst/>
            </c:spPr>
            <c:extLst>
              <c:ext xmlns:c16="http://schemas.microsoft.com/office/drawing/2014/chart" uri="{C3380CC4-5D6E-409C-BE32-E72D297353CC}">
                <c16:uniqueId val="{00000005-6E62-4402-BDFB-7653640A4B75}"/>
              </c:ext>
            </c:extLst>
          </c:dPt>
          <c:dPt>
            <c:idx val="3"/>
            <c:bubble3D val="0"/>
            <c:spPr>
              <a:solidFill>
                <a:schemeClr val="accent6">
                  <a:shade val="58000"/>
                </a:schemeClr>
              </a:solidFill>
              <a:ln w="19050">
                <a:solidFill>
                  <a:schemeClr val="lt1"/>
                </a:solidFill>
              </a:ln>
              <a:effectLst/>
            </c:spPr>
            <c:extLst>
              <c:ext xmlns:c16="http://schemas.microsoft.com/office/drawing/2014/chart" uri="{C3380CC4-5D6E-409C-BE32-E72D297353CC}">
                <c16:uniqueId val="{00000007-45CA-4EE2-90D9-7A0CC35C776D}"/>
              </c:ext>
            </c:extLst>
          </c:dPt>
          <c:cat>
            <c:strRef>
              <c:f>PODSUMOWANIE!$R$16:$U$16</c:f>
              <c:strCache>
                <c:ptCount val="4"/>
                <c:pt idx="0">
                  <c:v>informacyjno-edukacyjne</c:v>
                </c:pt>
                <c:pt idx="1">
                  <c:v>organizacyjne</c:v>
                </c:pt>
                <c:pt idx="2">
                  <c:v>techniczne</c:v>
                </c:pt>
                <c:pt idx="3">
                  <c:v>mieszane</c:v>
                </c:pt>
              </c:strCache>
            </c:strRef>
          </c:cat>
          <c:val>
            <c:numRef>
              <c:f>PODSUMOWANIE!$R$21:$U$21</c:f>
              <c:numCache>
                <c:formatCode>General</c:formatCode>
                <c:ptCount val="4"/>
                <c:pt idx="0">
                  <c:v>4</c:v>
                </c:pt>
                <c:pt idx="1">
                  <c:v>3</c:v>
                </c:pt>
                <c:pt idx="2">
                  <c:v>0</c:v>
                </c:pt>
                <c:pt idx="3">
                  <c:v>0</c:v>
                </c:pt>
              </c:numCache>
            </c:numRef>
          </c:val>
          <c:extLst>
            <c:ext xmlns:c16="http://schemas.microsoft.com/office/drawing/2014/chart" uri="{C3380CC4-5D6E-409C-BE32-E72D297353CC}">
              <c16:uniqueId val="{00000006-6E62-4402-BDFB-7653640A4B75}"/>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pl-P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6"/>
    </mc:Choice>
    <mc:Fallback>
      <c:style val="6"/>
    </mc:Fallback>
  </mc:AlternateContent>
  <c:chart>
    <c:autoTitleDeleted val="1"/>
    <c:plotArea>
      <c:layout/>
      <c:pieChart>
        <c:varyColors val="1"/>
        <c:ser>
          <c:idx val="0"/>
          <c:order val="0"/>
          <c:dPt>
            <c:idx val="0"/>
            <c:bubble3D val="0"/>
            <c:spPr>
              <a:solidFill>
                <a:schemeClr val="accent4">
                  <a:shade val="58000"/>
                </a:schemeClr>
              </a:solidFill>
              <a:ln w="19050">
                <a:solidFill>
                  <a:schemeClr val="lt1"/>
                </a:solidFill>
              </a:ln>
              <a:effectLst/>
            </c:spPr>
            <c:extLst>
              <c:ext xmlns:c16="http://schemas.microsoft.com/office/drawing/2014/chart" uri="{C3380CC4-5D6E-409C-BE32-E72D297353CC}">
                <c16:uniqueId val="{00000001-625E-4185-AD78-F8E60D0D18A7}"/>
              </c:ext>
            </c:extLst>
          </c:dPt>
          <c:dPt>
            <c:idx val="1"/>
            <c:bubble3D val="0"/>
            <c:spPr>
              <a:solidFill>
                <a:schemeClr val="accent4">
                  <a:shade val="86000"/>
                </a:schemeClr>
              </a:solidFill>
              <a:ln w="19050">
                <a:solidFill>
                  <a:schemeClr val="lt1"/>
                </a:solidFill>
              </a:ln>
              <a:effectLst/>
            </c:spPr>
            <c:extLst>
              <c:ext xmlns:c16="http://schemas.microsoft.com/office/drawing/2014/chart" uri="{C3380CC4-5D6E-409C-BE32-E72D297353CC}">
                <c16:uniqueId val="{00000003-625E-4185-AD78-F8E60D0D18A7}"/>
              </c:ext>
            </c:extLst>
          </c:dPt>
          <c:dPt>
            <c:idx val="2"/>
            <c:bubble3D val="0"/>
            <c:spPr>
              <a:solidFill>
                <a:schemeClr val="accent4">
                  <a:tint val="86000"/>
                </a:schemeClr>
              </a:solidFill>
              <a:ln w="19050">
                <a:solidFill>
                  <a:schemeClr val="lt1"/>
                </a:solidFill>
              </a:ln>
              <a:effectLst/>
            </c:spPr>
            <c:extLst>
              <c:ext xmlns:c16="http://schemas.microsoft.com/office/drawing/2014/chart" uri="{C3380CC4-5D6E-409C-BE32-E72D297353CC}">
                <c16:uniqueId val="{00000005-625E-4185-AD78-F8E60D0D18A7}"/>
              </c:ext>
            </c:extLst>
          </c:dPt>
          <c:dPt>
            <c:idx val="3"/>
            <c:bubble3D val="0"/>
            <c:spPr>
              <a:solidFill>
                <a:schemeClr val="accent4">
                  <a:tint val="58000"/>
                </a:schemeClr>
              </a:solidFill>
              <a:ln w="19050">
                <a:solidFill>
                  <a:schemeClr val="lt1"/>
                </a:solidFill>
              </a:ln>
              <a:effectLst/>
            </c:spPr>
            <c:extLst>
              <c:ext xmlns:c16="http://schemas.microsoft.com/office/drawing/2014/chart" uri="{C3380CC4-5D6E-409C-BE32-E72D297353CC}">
                <c16:uniqueId val="{00000007-D246-4F13-B646-1620C5E7CE96}"/>
              </c:ext>
            </c:extLst>
          </c:dPt>
          <c:cat>
            <c:strRef>
              <c:f>PODSUMOWANIE!$R$16:$U$16</c:f>
              <c:strCache>
                <c:ptCount val="4"/>
                <c:pt idx="0">
                  <c:v>informacyjno-edukacyjne</c:v>
                </c:pt>
                <c:pt idx="1">
                  <c:v>organizacyjne</c:v>
                </c:pt>
                <c:pt idx="2">
                  <c:v>techniczne</c:v>
                </c:pt>
                <c:pt idx="3">
                  <c:v>mieszane</c:v>
                </c:pt>
              </c:strCache>
            </c:strRef>
          </c:cat>
          <c:val>
            <c:numRef>
              <c:f>PODSUMOWANIE!$R$22:$U$22</c:f>
              <c:numCache>
                <c:formatCode>General</c:formatCode>
                <c:ptCount val="4"/>
                <c:pt idx="0">
                  <c:v>7</c:v>
                </c:pt>
                <c:pt idx="1">
                  <c:v>13</c:v>
                </c:pt>
                <c:pt idx="2">
                  <c:v>10</c:v>
                </c:pt>
                <c:pt idx="3">
                  <c:v>3</c:v>
                </c:pt>
              </c:numCache>
            </c:numRef>
          </c:val>
          <c:extLst>
            <c:ext xmlns:c16="http://schemas.microsoft.com/office/drawing/2014/chart" uri="{C3380CC4-5D6E-409C-BE32-E72D297353CC}">
              <c16:uniqueId val="{00000006-625E-4185-AD78-F8E60D0D18A7}"/>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pl-P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Reversed" id="26">
  <a:schemeClr val="accent6"/>
</cs:colorStyle>
</file>

<file path=xl/charts/colors2.xml><?xml version="1.0" encoding="utf-8"?>
<cs:colorStyle xmlns:cs="http://schemas.microsoft.com/office/drawing/2012/chartStyle" xmlns:a="http://schemas.openxmlformats.org/drawingml/2006/main" meth="withinLinearReversed" id="26">
  <a:schemeClr val="accent6"/>
</cs:colorStyle>
</file>

<file path=xl/charts/colors3.xml><?xml version="1.0" encoding="utf-8"?>
<cs:colorStyle xmlns:cs="http://schemas.microsoft.com/office/drawing/2012/chartStyle" xmlns:a="http://schemas.openxmlformats.org/drawingml/2006/main" meth="withinLinearReversed" id="26">
  <a:schemeClr val="accent6"/>
</cs:colorStyle>
</file>

<file path=xl/charts/colors4.xml><?xml version="1.0" encoding="utf-8"?>
<cs:colorStyle xmlns:cs="http://schemas.microsoft.com/office/drawing/2012/chartStyle" xmlns:a="http://schemas.openxmlformats.org/drawingml/2006/main" meth="withinLinearReversed" id="26">
  <a:schemeClr val="accent6"/>
</cs:colorStyle>
</file>

<file path=xl/charts/colors5.xml><?xml version="1.0" encoding="utf-8"?>
<cs:colorStyle xmlns:cs="http://schemas.microsoft.com/office/drawing/2012/chartStyle" xmlns:a="http://schemas.openxmlformats.org/drawingml/2006/main" meth="withinLinearReversed" id="26">
  <a:schemeClr val="accent6"/>
</cs:colorStyle>
</file>

<file path=xl/charts/colors6.xml><?xml version="1.0" encoding="utf-8"?>
<cs:colorStyle xmlns:cs="http://schemas.microsoft.com/office/drawing/2012/chartStyle" xmlns:a="http://schemas.openxmlformats.org/drawingml/2006/main" meth="withinLinearReversed" id="26">
  <a:schemeClr val="accent6"/>
</cs:colorStyle>
</file>

<file path=xl/charts/colors7.xml><?xml version="1.0" encoding="utf-8"?>
<cs:colorStyle xmlns:cs="http://schemas.microsoft.com/office/drawing/2012/chartStyle" xmlns:a="http://schemas.openxmlformats.org/drawingml/2006/main" meth="withinLinear" id="17">
  <a:schemeClr val="accent4"/>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5" Type="http://schemas.openxmlformats.org/officeDocument/2006/relationships/image" Target="../media/image7.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5" Type="http://schemas.openxmlformats.org/officeDocument/2006/relationships/image" Target="../media/image7.png"/><Relationship Id="rId4" Type="http://schemas.openxmlformats.org/officeDocument/2006/relationships/image" Target="../media/image6.png"/></Relationships>
</file>

<file path=xl/drawings/_rels/drawing4.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5</xdr:col>
      <xdr:colOff>268065</xdr:colOff>
      <xdr:row>22</xdr:row>
      <xdr:rowOff>190501</xdr:rowOff>
    </xdr:from>
    <xdr:to>
      <xdr:col>9</xdr:col>
      <xdr:colOff>476250</xdr:colOff>
      <xdr:row>27</xdr:row>
      <xdr:rowOff>91807</xdr:rowOff>
    </xdr:to>
    <xdr:pic>
      <xdr:nvPicPr>
        <xdr:cNvPr id="2" name="Obraz 1">
          <a:extLst>
            <a:ext uri="{FF2B5EF4-FFF2-40B4-BE49-F238E27FC236}">
              <a16:creationId xmlns:a16="http://schemas.microsoft.com/office/drawing/2014/main" id="{E28F9BA9-19AB-4342-B08E-CF1C72D3A6C1}"/>
            </a:ext>
          </a:extLst>
        </xdr:cNvPr>
        <xdr:cNvPicPr>
          <a:picLocks noChangeAspect="1"/>
        </xdr:cNvPicPr>
      </xdr:nvPicPr>
      <xdr:blipFill rotWithShape="1">
        <a:blip xmlns:r="http://schemas.openxmlformats.org/officeDocument/2006/relationships" r:embed="rId1"/>
        <a:srcRect t="11339" r="4343" b="9279"/>
        <a:stretch/>
      </xdr:blipFill>
      <xdr:spPr>
        <a:xfrm>
          <a:off x="2754090" y="5514976"/>
          <a:ext cx="2646585" cy="721284"/>
        </a:xfrm>
        <a:prstGeom prst="rect">
          <a:avLst/>
        </a:prstGeom>
      </xdr:spPr>
    </xdr:pic>
    <xdr:clientData/>
  </xdr:twoCellAnchor>
  <xdr:twoCellAnchor editAs="oneCell">
    <xdr:from>
      <xdr:col>6</xdr:col>
      <xdr:colOff>390525</xdr:colOff>
      <xdr:row>13</xdr:row>
      <xdr:rowOff>114300</xdr:rowOff>
    </xdr:from>
    <xdr:to>
      <xdr:col>8</xdr:col>
      <xdr:colOff>257175</xdr:colOff>
      <xdr:row>20</xdr:row>
      <xdr:rowOff>196712</xdr:rowOff>
    </xdr:to>
    <xdr:pic>
      <xdr:nvPicPr>
        <xdr:cNvPr id="4" name="Obraz 3" descr="Herb">
          <a:extLst>
            <a:ext uri="{FF2B5EF4-FFF2-40B4-BE49-F238E27FC236}">
              <a16:creationId xmlns:a16="http://schemas.microsoft.com/office/drawing/2014/main" id="{7AC985DF-0220-DB97-D066-53C577548DE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48125" y="2714625"/>
          <a:ext cx="1085850" cy="126682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288925</xdr:colOff>
      <xdr:row>3</xdr:row>
      <xdr:rowOff>1520826</xdr:rowOff>
    </xdr:from>
    <xdr:to>
      <xdr:col>5</xdr:col>
      <xdr:colOff>1002575</xdr:colOff>
      <xdr:row>3</xdr:row>
      <xdr:rowOff>2237651</xdr:rowOff>
    </xdr:to>
    <xdr:pic>
      <xdr:nvPicPr>
        <xdr:cNvPr id="2" name="Obraz 1">
          <a:extLst>
            <a:ext uri="{FF2B5EF4-FFF2-40B4-BE49-F238E27FC236}">
              <a16:creationId xmlns:a16="http://schemas.microsoft.com/office/drawing/2014/main" id="{8A8F2D1D-ECB0-FBE8-91EB-AC92D0DEC84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616996" y="2173969"/>
          <a:ext cx="716825" cy="720000"/>
        </a:xfrm>
        <a:prstGeom prst="rect">
          <a:avLst/>
        </a:prstGeom>
        <a:noFill/>
        <a:ln>
          <a:noFill/>
        </a:ln>
      </xdr:spPr>
    </xdr:pic>
    <xdr:clientData/>
  </xdr:twoCellAnchor>
  <xdr:twoCellAnchor editAs="oneCell">
    <xdr:from>
      <xdr:col>6</xdr:col>
      <xdr:colOff>231322</xdr:colOff>
      <xdr:row>3</xdr:row>
      <xdr:rowOff>1537605</xdr:rowOff>
    </xdr:from>
    <xdr:to>
      <xdr:col>6</xdr:col>
      <xdr:colOff>963961</xdr:colOff>
      <xdr:row>3</xdr:row>
      <xdr:rowOff>2254430</xdr:rowOff>
    </xdr:to>
    <xdr:pic>
      <xdr:nvPicPr>
        <xdr:cNvPr id="3" name="Obraz 2">
          <a:extLst>
            <a:ext uri="{FF2B5EF4-FFF2-40B4-BE49-F238E27FC236}">
              <a16:creationId xmlns:a16="http://schemas.microsoft.com/office/drawing/2014/main" id="{F4D5135B-949E-E048-0303-722272B388BB}"/>
            </a:ext>
          </a:extLst>
        </xdr:cNvPr>
        <xdr:cNvPicPr>
          <a:picLocks noChangeAspect="1"/>
        </xdr:cNvPicPr>
      </xdr:nvPicPr>
      <xdr:blipFill>
        <a:blip xmlns:r="http://schemas.openxmlformats.org/officeDocument/2006/relationships" r:embed="rId2"/>
        <a:stretch>
          <a:fillRect/>
        </a:stretch>
      </xdr:blipFill>
      <xdr:spPr>
        <a:xfrm>
          <a:off x="13838465" y="2190748"/>
          <a:ext cx="729464" cy="720000"/>
        </a:xfrm>
        <a:prstGeom prst="rect">
          <a:avLst/>
        </a:prstGeom>
      </xdr:spPr>
    </xdr:pic>
    <xdr:clientData/>
  </xdr:twoCellAnchor>
  <xdr:twoCellAnchor editAs="oneCell">
    <xdr:from>
      <xdr:col>7</xdr:col>
      <xdr:colOff>292099</xdr:colOff>
      <xdr:row>3</xdr:row>
      <xdr:rowOff>1499960</xdr:rowOff>
    </xdr:from>
    <xdr:to>
      <xdr:col>7</xdr:col>
      <xdr:colOff>1001503</xdr:colOff>
      <xdr:row>3</xdr:row>
      <xdr:rowOff>2219960</xdr:rowOff>
    </xdr:to>
    <xdr:pic>
      <xdr:nvPicPr>
        <xdr:cNvPr id="5" name="Obraz 4">
          <a:extLst>
            <a:ext uri="{FF2B5EF4-FFF2-40B4-BE49-F238E27FC236}">
              <a16:creationId xmlns:a16="http://schemas.microsoft.com/office/drawing/2014/main" id="{B6B0EC9E-1819-9EF8-8A6D-D99B800BCB2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5178313" y="2153103"/>
          <a:ext cx="712579" cy="716825"/>
        </a:xfrm>
        <a:prstGeom prst="rect">
          <a:avLst/>
        </a:prstGeom>
        <a:noFill/>
        <a:ln>
          <a:noFill/>
        </a:ln>
      </xdr:spPr>
    </xdr:pic>
    <xdr:clientData/>
  </xdr:twoCellAnchor>
  <xdr:twoCellAnchor editAs="oneCell">
    <xdr:from>
      <xdr:col>8</xdr:col>
      <xdr:colOff>305707</xdr:colOff>
      <xdr:row>3</xdr:row>
      <xdr:rowOff>1510392</xdr:rowOff>
    </xdr:from>
    <xdr:to>
      <xdr:col>8</xdr:col>
      <xdr:colOff>1021472</xdr:colOff>
      <xdr:row>3</xdr:row>
      <xdr:rowOff>2230392</xdr:rowOff>
    </xdr:to>
    <xdr:pic>
      <xdr:nvPicPr>
        <xdr:cNvPr id="6" name="Obraz 5">
          <a:extLst>
            <a:ext uri="{FF2B5EF4-FFF2-40B4-BE49-F238E27FC236}">
              <a16:creationId xmlns:a16="http://schemas.microsoft.com/office/drawing/2014/main" id="{38C475D6-74D2-95EB-5376-5B1768064A14}"/>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6470993" y="2163535"/>
          <a:ext cx="712590" cy="720000"/>
        </a:xfrm>
        <a:prstGeom prst="rect">
          <a:avLst/>
        </a:prstGeom>
        <a:noFill/>
        <a:ln>
          <a:noFill/>
        </a:ln>
      </xdr:spPr>
    </xdr:pic>
    <xdr:clientData/>
  </xdr:twoCellAnchor>
  <xdr:twoCellAnchor editAs="oneCell">
    <xdr:from>
      <xdr:col>9</xdr:col>
      <xdr:colOff>299358</xdr:colOff>
      <xdr:row>3</xdr:row>
      <xdr:rowOff>1507216</xdr:rowOff>
    </xdr:from>
    <xdr:to>
      <xdr:col>9</xdr:col>
      <xdr:colOff>999562</xdr:colOff>
      <xdr:row>3</xdr:row>
      <xdr:rowOff>2227216</xdr:rowOff>
    </xdr:to>
    <xdr:pic>
      <xdr:nvPicPr>
        <xdr:cNvPr id="7" name="Obraz 6">
          <a:extLst>
            <a:ext uri="{FF2B5EF4-FFF2-40B4-BE49-F238E27FC236}">
              <a16:creationId xmlns:a16="http://schemas.microsoft.com/office/drawing/2014/main" id="{0008ADCF-C56C-5AFB-9C9E-4BA9CDCAF8DB}"/>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7743715" y="2160359"/>
          <a:ext cx="703379" cy="72000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28374</xdr:colOff>
      <xdr:row>12</xdr:row>
      <xdr:rowOff>19019</xdr:rowOff>
    </xdr:from>
    <xdr:to>
      <xdr:col>3</xdr:col>
      <xdr:colOff>7292</xdr:colOff>
      <xdr:row>12</xdr:row>
      <xdr:rowOff>735844</xdr:rowOff>
    </xdr:to>
    <xdr:pic>
      <xdr:nvPicPr>
        <xdr:cNvPr id="2" name="Obraz 1">
          <a:extLst>
            <a:ext uri="{FF2B5EF4-FFF2-40B4-BE49-F238E27FC236}">
              <a16:creationId xmlns:a16="http://schemas.microsoft.com/office/drawing/2014/main" id="{660FD421-AA87-4F7D-B0FA-321192B6B78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58184" y="4466209"/>
          <a:ext cx="710475" cy="720000"/>
        </a:xfrm>
        <a:prstGeom prst="rect">
          <a:avLst/>
        </a:prstGeom>
        <a:noFill/>
        <a:ln>
          <a:noFill/>
        </a:ln>
      </xdr:spPr>
    </xdr:pic>
    <xdr:clientData/>
  </xdr:twoCellAnchor>
  <xdr:twoCellAnchor editAs="oneCell">
    <xdr:from>
      <xdr:col>2</xdr:col>
      <xdr:colOff>13357</xdr:colOff>
      <xdr:row>16</xdr:row>
      <xdr:rowOff>29451</xdr:rowOff>
    </xdr:from>
    <xdr:to>
      <xdr:col>3</xdr:col>
      <xdr:colOff>4914</xdr:colOff>
      <xdr:row>17</xdr:row>
      <xdr:rowOff>3513</xdr:rowOff>
    </xdr:to>
    <xdr:pic>
      <xdr:nvPicPr>
        <xdr:cNvPr id="3" name="Obraz 2">
          <a:extLst>
            <a:ext uri="{FF2B5EF4-FFF2-40B4-BE49-F238E27FC236}">
              <a16:creationId xmlns:a16="http://schemas.microsoft.com/office/drawing/2014/main" id="{E64FD481-9E0E-49FA-BA13-3905394440AB}"/>
            </a:ext>
          </a:extLst>
        </xdr:cNvPr>
        <xdr:cNvPicPr>
          <a:picLocks noChangeAspect="1"/>
        </xdr:cNvPicPr>
      </xdr:nvPicPr>
      <xdr:blipFill>
        <a:blip xmlns:r="http://schemas.openxmlformats.org/officeDocument/2006/relationships" r:embed="rId2"/>
        <a:stretch>
          <a:fillRect/>
        </a:stretch>
      </xdr:blipFill>
      <xdr:spPr>
        <a:xfrm>
          <a:off x="2043167" y="7991037"/>
          <a:ext cx="745339" cy="713650"/>
        </a:xfrm>
        <a:prstGeom prst="rect">
          <a:avLst/>
        </a:prstGeom>
      </xdr:spPr>
    </xdr:pic>
    <xdr:clientData/>
  </xdr:twoCellAnchor>
  <xdr:twoCellAnchor editAs="oneCell">
    <xdr:from>
      <xdr:col>2</xdr:col>
      <xdr:colOff>39414</xdr:colOff>
      <xdr:row>26</xdr:row>
      <xdr:rowOff>19707</xdr:rowOff>
    </xdr:from>
    <xdr:to>
      <xdr:col>3</xdr:col>
      <xdr:colOff>7736</xdr:colOff>
      <xdr:row>27</xdr:row>
      <xdr:rowOff>3294</xdr:rowOff>
    </xdr:to>
    <xdr:pic>
      <xdr:nvPicPr>
        <xdr:cNvPr id="4" name="Obraz 3">
          <a:extLst>
            <a:ext uri="{FF2B5EF4-FFF2-40B4-BE49-F238E27FC236}">
              <a16:creationId xmlns:a16="http://schemas.microsoft.com/office/drawing/2014/main" id="{0E34DA06-F921-4348-8D86-A41F391061D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069224" y="16337017"/>
          <a:ext cx="706229" cy="723175"/>
        </a:xfrm>
        <a:prstGeom prst="rect">
          <a:avLst/>
        </a:prstGeom>
        <a:noFill/>
        <a:ln>
          <a:noFill/>
        </a:ln>
      </xdr:spPr>
    </xdr:pic>
    <xdr:clientData/>
  </xdr:twoCellAnchor>
  <xdr:twoCellAnchor editAs="oneCell">
    <xdr:from>
      <xdr:col>2</xdr:col>
      <xdr:colOff>32845</xdr:colOff>
      <xdr:row>30</xdr:row>
      <xdr:rowOff>19707</xdr:rowOff>
    </xdr:from>
    <xdr:to>
      <xdr:col>3</xdr:col>
      <xdr:colOff>7528</xdr:colOff>
      <xdr:row>30</xdr:row>
      <xdr:rowOff>733357</xdr:rowOff>
    </xdr:to>
    <xdr:pic>
      <xdr:nvPicPr>
        <xdr:cNvPr id="5" name="Obraz 4">
          <a:extLst>
            <a:ext uri="{FF2B5EF4-FFF2-40B4-BE49-F238E27FC236}">
              <a16:creationId xmlns:a16="http://schemas.microsoft.com/office/drawing/2014/main" id="{6FC58DD8-EA2E-4613-8469-78562A8D8EC6}"/>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062655" y="19483552"/>
          <a:ext cx="712590" cy="713650"/>
        </a:xfrm>
        <a:prstGeom prst="rect">
          <a:avLst/>
        </a:prstGeom>
        <a:noFill/>
        <a:ln>
          <a:noFill/>
        </a:ln>
      </xdr:spPr>
    </xdr:pic>
    <xdr:clientData/>
  </xdr:twoCellAnchor>
  <xdr:twoCellAnchor editAs="oneCell">
    <xdr:from>
      <xdr:col>2</xdr:col>
      <xdr:colOff>32845</xdr:colOff>
      <xdr:row>34</xdr:row>
      <xdr:rowOff>16532</xdr:rowOff>
    </xdr:from>
    <xdr:to>
      <xdr:col>3</xdr:col>
      <xdr:colOff>7842</xdr:colOff>
      <xdr:row>34</xdr:row>
      <xdr:rowOff>733357</xdr:rowOff>
    </xdr:to>
    <xdr:pic>
      <xdr:nvPicPr>
        <xdr:cNvPr id="6" name="Obraz 5">
          <a:extLst>
            <a:ext uri="{FF2B5EF4-FFF2-40B4-BE49-F238E27FC236}">
              <a16:creationId xmlns:a16="http://schemas.microsoft.com/office/drawing/2014/main" id="{06EFA8D0-1268-4011-AA07-BB5E27FB5AF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062655" y="23185273"/>
          <a:ext cx="703379" cy="71682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22</xdr:col>
      <xdr:colOff>19049</xdr:colOff>
      <xdr:row>15</xdr:row>
      <xdr:rowOff>389964</xdr:rowOff>
    </xdr:from>
    <xdr:to>
      <xdr:col>24</xdr:col>
      <xdr:colOff>369794</xdr:colOff>
      <xdr:row>22</xdr:row>
      <xdr:rowOff>190500</xdr:rowOff>
    </xdr:to>
    <xdr:graphicFrame macro="">
      <xdr:nvGraphicFramePr>
        <xdr:cNvPr id="5" name="Wykres 4">
          <a:extLst>
            <a:ext uri="{FF2B5EF4-FFF2-40B4-BE49-F238E27FC236}">
              <a16:creationId xmlns:a16="http://schemas.microsoft.com/office/drawing/2014/main" id="{ECA1FABB-C4EC-600E-BCE9-A7C81C2FED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25003</xdr:colOff>
      <xdr:row>16</xdr:row>
      <xdr:rowOff>36910</xdr:rowOff>
    </xdr:from>
    <xdr:to>
      <xdr:col>21</xdr:col>
      <xdr:colOff>691753</xdr:colOff>
      <xdr:row>16</xdr:row>
      <xdr:rowOff>579835</xdr:rowOff>
    </xdr:to>
    <xdr:graphicFrame macro="">
      <xdr:nvGraphicFramePr>
        <xdr:cNvPr id="2" name="Wykres 1">
          <a:extLst>
            <a:ext uri="{FF2B5EF4-FFF2-40B4-BE49-F238E27FC236}">
              <a16:creationId xmlns:a16="http://schemas.microsoft.com/office/drawing/2014/main" id="{1BDD23F2-9021-3F0D-B1C2-48BA9209918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21</xdr:col>
      <xdr:colOff>9525</xdr:colOff>
      <xdr:row>17</xdr:row>
      <xdr:rowOff>28575</xdr:rowOff>
    </xdr:from>
    <xdr:to>
      <xdr:col>21</xdr:col>
      <xdr:colOff>676275</xdr:colOff>
      <xdr:row>17</xdr:row>
      <xdr:rowOff>571500</xdr:rowOff>
    </xdr:to>
    <xdr:graphicFrame macro="">
      <xdr:nvGraphicFramePr>
        <xdr:cNvPr id="7" name="Wykres 6">
          <a:extLst>
            <a:ext uri="{FF2B5EF4-FFF2-40B4-BE49-F238E27FC236}">
              <a16:creationId xmlns:a16="http://schemas.microsoft.com/office/drawing/2014/main" id="{2FF2FDB0-956E-434D-A3AA-F97FB61767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21</xdr:col>
      <xdr:colOff>27385</xdr:colOff>
      <xdr:row>18</xdr:row>
      <xdr:rowOff>42863</xdr:rowOff>
    </xdr:from>
    <xdr:to>
      <xdr:col>22</xdr:col>
      <xdr:colOff>1051</xdr:colOff>
      <xdr:row>18</xdr:row>
      <xdr:rowOff>585788</xdr:rowOff>
    </xdr:to>
    <xdr:graphicFrame macro="">
      <xdr:nvGraphicFramePr>
        <xdr:cNvPr id="8" name="Wykres 7">
          <a:extLst>
            <a:ext uri="{FF2B5EF4-FFF2-40B4-BE49-F238E27FC236}">
              <a16:creationId xmlns:a16="http://schemas.microsoft.com/office/drawing/2014/main" id="{E9354692-733E-4B3C-9764-A6832A62000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21</xdr:col>
      <xdr:colOff>53918</xdr:colOff>
      <xdr:row>19</xdr:row>
      <xdr:rowOff>26377</xdr:rowOff>
    </xdr:from>
    <xdr:to>
      <xdr:col>21</xdr:col>
      <xdr:colOff>659424</xdr:colOff>
      <xdr:row>19</xdr:row>
      <xdr:rowOff>569302</xdr:rowOff>
    </xdr:to>
    <xdr:graphicFrame macro="">
      <xdr:nvGraphicFramePr>
        <xdr:cNvPr id="9" name="Wykres 8">
          <a:extLst>
            <a:ext uri="{FF2B5EF4-FFF2-40B4-BE49-F238E27FC236}">
              <a16:creationId xmlns:a16="http://schemas.microsoft.com/office/drawing/2014/main" id="{8FB29E51-4C40-4114-93B7-24E962ED13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21</xdr:col>
      <xdr:colOff>41462</xdr:colOff>
      <xdr:row>20</xdr:row>
      <xdr:rowOff>8334</xdr:rowOff>
    </xdr:from>
    <xdr:to>
      <xdr:col>21</xdr:col>
      <xdr:colOff>634394</xdr:colOff>
      <xdr:row>20</xdr:row>
      <xdr:rowOff>583406</xdr:rowOff>
    </xdr:to>
    <xdr:graphicFrame macro="">
      <xdr:nvGraphicFramePr>
        <xdr:cNvPr id="10" name="Wykres 9">
          <a:extLst>
            <a:ext uri="{FF2B5EF4-FFF2-40B4-BE49-F238E27FC236}">
              <a16:creationId xmlns:a16="http://schemas.microsoft.com/office/drawing/2014/main" id="{768D809E-631C-426E-83DD-B6E60DB5C3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21</xdr:col>
      <xdr:colOff>16565</xdr:colOff>
      <xdr:row>21</xdr:row>
      <xdr:rowOff>24849</xdr:rowOff>
    </xdr:from>
    <xdr:to>
      <xdr:col>21</xdr:col>
      <xdr:colOff>683315</xdr:colOff>
      <xdr:row>21</xdr:row>
      <xdr:rowOff>538371</xdr:rowOff>
    </xdr:to>
    <xdr:graphicFrame macro="">
      <xdr:nvGraphicFramePr>
        <xdr:cNvPr id="3" name="Wykres 2">
          <a:extLst>
            <a:ext uri="{FF2B5EF4-FFF2-40B4-BE49-F238E27FC236}">
              <a16:creationId xmlns:a16="http://schemas.microsoft.com/office/drawing/2014/main" id="{5E700D59-5675-4299-AB59-0293D269F0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persons/person.xml><?xml version="1.0" encoding="utf-8"?>
<personList xmlns="http://schemas.microsoft.com/office/spreadsheetml/2018/threadedcomments" xmlns:x="http://schemas.openxmlformats.org/spreadsheetml/2006/main">
  <person displayName="Przybylik, Grzegorz" id="{36699275-B363-4BCF-A661-01EEBCBAEBF2}" userId="S::gprzybylik@multiconsult.no::d3ff9df6-df23-4fc1-a37a-8229f001fcc7"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F0813FC-F39C-4514-9BCA-7A26101C66F3}" name="Tabela1" displayName="Tabela1" ref="B2:U175" totalsRowShown="0" headerRowDxfId="31" dataDxfId="29" headerRowBorderDxfId="30" tableBorderDxfId="28" totalsRowBorderDxfId="27">
  <autoFilter ref="B2:U175" xr:uid="{DF0813FC-F39C-4514-9BCA-7A26101C66F3}"/>
  <tableColumns count="20">
    <tableColumn id="18" xr3:uid="{D2EDDFB8-64B7-4788-9AEE-4AAEC32D116C}" name="Nr. działania" dataDxfId="26"/>
    <tableColumn id="21" xr3:uid="{604C8C28-2424-4FAF-93C8-8E1B330DFEB4}" name="I" dataDxfId="25">
      <calculatedColumnFormula>IF(Cele!#REF!=1,"1",IF(Cele!#REF!=2,"2",""))</calculatedColumnFormula>
    </tableColumn>
    <tableColumn id="20" xr3:uid="{D67C2A11-E4B7-48AC-9B2B-B6AD96C7C31B}" name="II" dataDxfId="24">
      <calculatedColumnFormula>IF(Cele!#REF!=1,"1",IF(Cele!#REF!=2,"2",""))</calculatedColumnFormula>
    </tableColumn>
    <tableColumn id="19" xr3:uid="{6B777594-2902-419D-BDCB-A9EA3B941BE8}" name="III" dataDxfId="23">
      <calculatedColumnFormula>IF(Cele!#REF!=1,"1",IF(Cele!#REF!=2,"2",""))</calculatedColumnFormula>
    </tableColumn>
    <tableColumn id="17" xr3:uid="{4921C59D-94A6-4970-B9D6-C9E7299B703A}" name="IV" dataDxfId="22">
      <calculatedColumnFormula>IF(Cele!#REF!=1,"1",IF(Cele!#REF!=2,"2",""))</calculatedColumnFormula>
    </tableColumn>
    <tableColumn id="16" xr3:uid="{479BBEE2-8608-4306-B192-43DEB50B0CC7}" name="V" dataDxfId="21">
      <calculatedColumnFormula>IF(Cele!#REF!=1,"1",IF(Cele!#REF!=2,"2",""))</calculatedColumnFormula>
    </tableColumn>
    <tableColumn id="2" xr3:uid="{6A1A585B-E1A2-4B08-B634-BB7B4A30F73E}" name="Nazwa jednostki realizującej" dataDxfId="20"/>
    <tableColumn id="3" xr3:uid="{B2B31D57-8691-4D8A-B4D7-FA6C450222C2}" name="Sektor" dataDxfId="19"/>
    <tableColumn id="4" xr3:uid="{4F90E334-F9B2-44B9-9551-2EAF55AFDE1B}" name="Rodzaj działania" dataDxfId="18"/>
    <tableColumn id="5" xr3:uid="{B7D768C0-0365-40A0-9BCF-BC8A00D02384}" name="Nazwa Działania" dataDxfId="17"/>
    <tableColumn id="7" xr3:uid="{DBEC1C4D-EB86-4416-BDCC-D9E36DD7350A}" name="Szczegółowy opis przedsięwzięcia" dataDxfId="16"/>
    <tableColumn id="8" xr3:uid="{06F77A01-2D58-4305-8C98-6BA1B4D919E9}" name="Etap realizacji" dataDxfId="15"/>
    <tableColumn id="9" xr3:uid="{CCAE0F1B-2DA0-46B9-8EBA-ED5E7895B85C}" name="Rok rozpoczęcia realizacji" dataDxfId="14"/>
    <tableColumn id="10" xr3:uid="{E91162E6-F221-4DBE-9A96-13E522AAD94E}" name="Rok zakończenia realizacji" dataDxfId="13"/>
    <tableColumn id="6" xr3:uid="{10740F7A-2EF0-4E3F-A01F-1044767FFF82}" name="Rok rozpoczęcia/ zakończenia realizacji" dataDxfId="12">
      <calculatedColumnFormula>_xlfn.CONCAT(Tabela1[[#This Row],[Rok rozpoczęcia realizacji]], "/",Tabela1[[#This Row],[Rok zakończenia realizacji]])</calculatedColumnFormula>
    </tableColumn>
    <tableColumn id="11" xr3:uid="{CAE1BF2B-21EE-4D3F-846F-467833AC17ED}" name="Szacowany koszt [zł]" dataDxfId="11" dataCellStyle="Walutowy"/>
    <tableColumn id="12" xr3:uid="{F9307890-DB68-4DFA-9913-5D49CA3975B1}" name="Źródło finansowania " dataDxfId="10"/>
    <tableColumn id="13" xr3:uid="{79D740D3-626A-4C6B-B201-3299CA50FF23}" name="Plany, dokumenty, strategie, w których działanie zostało wpisane" dataDxfId="9"/>
    <tableColumn id="14" xr3:uid="{0DB96E12-90D3-43F0-A307-60796EFDFE02}" name="Uwagi" dataDxfId="8"/>
    <tableColumn id="15" xr3:uid="{00CDB60A-3EE1-4F0A-8E56-9BDB0F3CD435}" name="Źródło" dataDxfId="7"/>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G20" dT="2025-09-24T09:59:46.34" personId="{36699275-B363-4BCF-A661-01EEBCBAEBF2}" id="{A98AF8EB-D7D8-4959-9377-AAA647EFC6DD}">
    <text xml:space="preserve">a) teren o powierzchni nie mniejszej niż 0,05 ha pokryty roślinnością, wyposażony w infrastrukturę techniczną i rekreacyjną, w szczególności park, zieleniec, ogród jordanowski lub zabytkowy, z wyłączeniem zieleni towarzyszącej drogom, budynkom, składowiskom, lotniskom, dworcom kolejowym oraz obiektom przemysłowym, ©Kancelaria Sejmu s. 7/107 2025-07-16 b) las, o którym mowa w art. 3 pkt 1 ustawy z dnia 28 września 1991 r. o lasach (Dz. U. z 2024 r. poz. 530) </text>
  </threadedComment>
  <threadedComment ref="G24" dT="2025-09-24T10:01:25.51" personId="{36699275-B363-4BCF-A661-01EEBCBAEBF2}" id="{8F39920B-D1F1-483B-96C4-B5FAF8842ADC}">
    <text xml:space="preserve">należy przez to rozumieć teren zapewniający naturalną wegetację roślin i retencję wód opadowych i roztopowych, teren pokryty ciekami lub zbiornikami wodnymi, z wyłączeniem basenów rekreacyjnych i przemysłowych, a także 50 % powierzchni tarasów i stropodachów oraz innych powierzchni zapewniających naturalną wegetację roślin, o powierzchni nie mniejszej niż 10 m2 ; </text>
  </threadedComment>
  <threadedComment ref="G36" dT="2025-09-25T05:23:38.32" personId="{36699275-B363-4BCF-A661-01EEBCBAEBF2}" id="{E8AC2CF5-3A3B-4B18-B375-DD62D730658F}">
    <text xml:space="preserve">Min. przedszkola, szkoły, placówki oświatowo-wychowawcze, placówki kształcenia ustawicznego, centra kształcenia zawodowego, placówki artystyczne, poradnie psychologiczno-pedagogiczne, młodzieżowe ośrodki wychowawcze, placówki zapewniające opiekę i wychowanie uczniom w okresie pobierania
nauki poza miejscem stałego zamieszkania, biblioteki pedagogiczne.
</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bip.srem.pl/public/?id=64470" TargetMode="External"/><Relationship Id="rId1" Type="http://schemas.openxmlformats.org/officeDocument/2006/relationships/hyperlink" Target="https://bip.srem.pl/public/?id=64470" TargetMode="External"/><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4.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1" Type="http://schemas.openxmlformats.org/officeDocument/2006/relationships/hyperlink" Target="https://nsisplatforma.polsa.gov.pl/aktualnosci/mpt_202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737B6F-A09B-445C-9F36-241374DFE691}">
  <dimension ref="B1:J29"/>
  <sheetViews>
    <sheetView tabSelected="1" workbookViewId="0"/>
  </sheetViews>
  <sheetFormatPr defaultColWidth="9.140625" defaultRowHeight="15" x14ac:dyDescent="0.25"/>
  <cols>
    <col min="1" max="16384" width="9.140625" style="1"/>
  </cols>
  <sheetData>
    <row r="1" spans="2:10" ht="15.75" thickBot="1" x14ac:dyDescent="0.3"/>
    <row r="2" spans="2:10" x14ac:dyDescent="0.25">
      <c r="B2" s="92"/>
      <c r="C2" s="93"/>
      <c r="D2" s="93"/>
      <c r="E2" s="93"/>
      <c r="F2" s="93"/>
      <c r="G2" s="93"/>
      <c r="H2" s="93"/>
      <c r="I2" s="93"/>
      <c r="J2" s="94"/>
    </row>
    <row r="3" spans="2:10" x14ac:dyDescent="0.25">
      <c r="B3" s="261" t="s">
        <v>142</v>
      </c>
      <c r="C3" s="262"/>
      <c r="D3" s="262"/>
      <c r="E3" s="262"/>
      <c r="F3" s="262"/>
      <c r="G3" s="262"/>
      <c r="H3" s="262"/>
      <c r="I3" s="262"/>
      <c r="J3" s="263"/>
    </row>
    <row r="4" spans="2:10" x14ac:dyDescent="0.25">
      <c r="B4" s="261"/>
      <c r="C4" s="262"/>
      <c r="D4" s="262"/>
      <c r="E4" s="262"/>
      <c r="F4" s="262"/>
      <c r="G4" s="262"/>
      <c r="H4" s="262"/>
      <c r="I4" s="262"/>
      <c r="J4" s="263"/>
    </row>
    <row r="5" spans="2:10" x14ac:dyDescent="0.25">
      <c r="B5" s="261"/>
      <c r="C5" s="262"/>
      <c r="D5" s="262"/>
      <c r="E5" s="262"/>
      <c r="F5" s="262"/>
      <c r="G5" s="262"/>
      <c r="H5" s="262"/>
      <c r="I5" s="262"/>
      <c r="J5" s="263"/>
    </row>
    <row r="6" spans="2:10" x14ac:dyDescent="0.25">
      <c r="B6" s="261"/>
      <c r="C6" s="262"/>
      <c r="D6" s="262"/>
      <c r="E6" s="262"/>
      <c r="F6" s="262"/>
      <c r="G6" s="262"/>
      <c r="H6" s="262"/>
      <c r="I6" s="262"/>
      <c r="J6" s="263"/>
    </row>
    <row r="7" spans="2:10" x14ac:dyDescent="0.25">
      <c r="B7" s="261"/>
      <c r="C7" s="262"/>
      <c r="D7" s="262"/>
      <c r="E7" s="262"/>
      <c r="F7" s="262"/>
      <c r="G7" s="262"/>
      <c r="H7" s="262"/>
      <c r="I7" s="262"/>
      <c r="J7" s="263"/>
    </row>
    <row r="8" spans="2:10" x14ac:dyDescent="0.25">
      <c r="B8" s="261"/>
      <c r="C8" s="262"/>
      <c r="D8" s="262"/>
      <c r="E8" s="262"/>
      <c r="F8" s="262"/>
      <c r="G8" s="262"/>
      <c r="H8" s="262"/>
      <c r="I8" s="262"/>
      <c r="J8" s="263"/>
    </row>
    <row r="9" spans="2:10" x14ac:dyDescent="0.25">
      <c r="B9" s="261"/>
      <c r="C9" s="262"/>
      <c r="D9" s="262"/>
      <c r="E9" s="262"/>
      <c r="F9" s="262"/>
      <c r="G9" s="262"/>
      <c r="H9" s="262"/>
      <c r="I9" s="262"/>
      <c r="J9" s="263"/>
    </row>
    <row r="10" spans="2:10" x14ac:dyDescent="0.25">
      <c r="B10" s="261"/>
      <c r="C10" s="262"/>
      <c r="D10" s="262"/>
      <c r="E10" s="262"/>
      <c r="F10" s="262"/>
      <c r="G10" s="262"/>
      <c r="H10" s="262"/>
      <c r="I10" s="262"/>
      <c r="J10" s="263"/>
    </row>
    <row r="11" spans="2:10" x14ac:dyDescent="0.25">
      <c r="B11" s="261"/>
      <c r="C11" s="262"/>
      <c r="D11" s="262"/>
      <c r="E11" s="262"/>
      <c r="F11" s="262"/>
      <c r="G11" s="262"/>
      <c r="H11" s="262"/>
      <c r="I11" s="262"/>
      <c r="J11" s="263"/>
    </row>
    <row r="12" spans="2:10" ht="15.75" thickBot="1" x14ac:dyDescent="0.3">
      <c r="B12" s="264"/>
      <c r="C12" s="265"/>
      <c r="D12" s="265"/>
      <c r="E12" s="265"/>
      <c r="F12" s="265"/>
      <c r="G12" s="265"/>
      <c r="H12" s="265"/>
      <c r="I12" s="265"/>
      <c r="J12" s="266"/>
    </row>
    <row r="13" spans="2:10" ht="23.25" x14ac:dyDescent="0.25">
      <c r="B13" s="95"/>
      <c r="C13" s="96"/>
      <c r="D13" s="96"/>
      <c r="E13" s="96"/>
      <c r="F13" s="96"/>
      <c r="G13" s="96"/>
      <c r="H13" s="96"/>
      <c r="I13" s="96"/>
      <c r="J13" s="97"/>
    </row>
    <row r="14" spans="2:10" x14ac:dyDescent="0.25">
      <c r="B14" s="98"/>
      <c r="C14" s="267" t="s">
        <v>111</v>
      </c>
      <c r="D14" s="268"/>
      <c r="E14" s="269"/>
      <c r="F14" s="99"/>
      <c r="G14" s="99"/>
      <c r="H14" s="99"/>
      <c r="I14" s="99"/>
      <c r="J14" s="100"/>
    </row>
    <row r="15" spans="2:10" x14ac:dyDescent="0.25">
      <c r="B15" s="98"/>
      <c r="C15" s="270"/>
      <c r="D15" s="271"/>
      <c r="E15" s="272"/>
      <c r="F15" s="99"/>
      <c r="G15" s="99"/>
      <c r="H15" s="99"/>
      <c r="I15" s="99"/>
      <c r="J15" s="100"/>
    </row>
    <row r="16" spans="2:10" ht="3" customHeight="1" x14ac:dyDescent="0.25">
      <c r="B16" s="98"/>
      <c r="C16" s="32"/>
      <c r="D16" s="32"/>
      <c r="E16" s="32"/>
      <c r="F16" s="99"/>
      <c r="G16" s="99"/>
      <c r="H16" s="99"/>
      <c r="I16" s="99"/>
      <c r="J16" s="100"/>
    </row>
    <row r="17" spans="2:10" ht="15" customHeight="1" x14ac:dyDescent="0.25">
      <c r="B17" s="98"/>
      <c r="C17" s="279" t="s">
        <v>113</v>
      </c>
      <c r="D17" s="280"/>
      <c r="E17" s="281"/>
      <c r="F17" s="99"/>
      <c r="G17" s="99"/>
      <c r="H17" s="99"/>
      <c r="I17" s="99"/>
      <c r="J17" s="100"/>
    </row>
    <row r="18" spans="2:10" x14ac:dyDescent="0.25">
      <c r="B18" s="98"/>
      <c r="C18" s="282"/>
      <c r="D18" s="283"/>
      <c r="E18" s="284"/>
      <c r="F18" s="99"/>
      <c r="G18" s="99"/>
      <c r="H18" s="99"/>
      <c r="I18" s="99"/>
      <c r="J18" s="100"/>
    </row>
    <row r="19" spans="2:10" x14ac:dyDescent="0.25">
      <c r="B19" s="98"/>
      <c r="C19" s="273" t="s">
        <v>114</v>
      </c>
      <c r="D19" s="274"/>
      <c r="E19" s="275"/>
      <c r="F19" s="99"/>
      <c r="G19" s="99"/>
      <c r="H19" s="99"/>
      <c r="I19" s="99"/>
      <c r="J19" s="100"/>
    </row>
    <row r="20" spans="2:10" x14ac:dyDescent="0.25">
      <c r="B20" s="98"/>
      <c r="C20" s="276"/>
      <c r="D20" s="277"/>
      <c r="E20" s="278"/>
      <c r="F20" s="99"/>
      <c r="G20" s="99"/>
      <c r="H20" s="99"/>
      <c r="I20" s="99"/>
      <c r="J20" s="100"/>
    </row>
    <row r="21" spans="2:10" ht="26.25" x14ac:dyDescent="0.25">
      <c r="B21" s="101"/>
      <c r="C21" s="102"/>
      <c r="D21" s="102"/>
      <c r="E21" s="102"/>
      <c r="F21" s="103"/>
      <c r="G21" s="103"/>
      <c r="H21" s="103"/>
      <c r="I21" s="103"/>
      <c r="J21" s="104"/>
    </row>
    <row r="22" spans="2:10" x14ac:dyDescent="0.25">
      <c r="B22" s="98"/>
      <c r="C22" s="99"/>
      <c r="D22" s="99"/>
      <c r="E22" s="99"/>
      <c r="F22" s="99"/>
      <c r="G22" s="99"/>
      <c r="H22" s="99"/>
      <c r="I22" s="99"/>
      <c r="J22" s="100"/>
    </row>
    <row r="23" spans="2:10" x14ac:dyDescent="0.25">
      <c r="B23" s="98"/>
      <c r="C23" s="267" t="s">
        <v>112</v>
      </c>
      <c r="D23" s="268"/>
      <c r="E23" s="269"/>
      <c r="F23" s="99"/>
      <c r="G23" s="99"/>
      <c r="H23" s="99"/>
      <c r="I23" s="99"/>
      <c r="J23" s="100"/>
    </row>
    <row r="24" spans="2:10" x14ac:dyDescent="0.25">
      <c r="B24" s="98"/>
      <c r="C24" s="270"/>
      <c r="D24" s="271"/>
      <c r="E24" s="272"/>
      <c r="F24" s="99"/>
      <c r="G24" s="99"/>
      <c r="H24" s="99"/>
      <c r="I24" s="99"/>
      <c r="J24" s="100"/>
    </row>
    <row r="25" spans="2:10" ht="4.5" customHeight="1" x14ac:dyDescent="0.25">
      <c r="B25" s="98"/>
      <c r="C25" s="99"/>
      <c r="D25" s="99"/>
      <c r="E25" s="99"/>
      <c r="F25" s="99"/>
      <c r="G25" s="99"/>
      <c r="H25" s="99"/>
      <c r="I25" s="99"/>
      <c r="J25" s="100"/>
    </row>
    <row r="26" spans="2:10" x14ac:dyDescent="0.25">
      <c r="B26" s="98"/>
      <c r="C26" s="259" t="s">
        <v>143</v>
      </c>
      <c r="D26" s="260"/>
      <c r="E26" s="260"/>
      <c r="F26" s="99"/>
      <c r="G26" s="99"/>
      <c r="H26" s="99"/>
      <c r="I26" s="99"/>
      <c r="J26" s="100"/>
    </row>
    <row r="27" spans="2:10" x14ac:dyDescent="0.25">
      <c r="B27" s="98"/>
      <c r="C27" s="260"/>
      <c r="D27" s="260"/>
      <c r="E27" s="260"/>
      <c r="F27" s="99"/>
      <c r="G27" s="99"/>
      <c r="H27" s="99"/>
      <c r="I27" s="99"/>
      <c r="J27" s="100"/>
    </row>
    <row r="28" spans="2:10" x14ac:dyDescent="0.25">
      <c r="B28" s="98"/>
      <c r="C28" s="260"/>
      <c r="D28" s="260"/>
      <c r="E28" s="260"/>
      <c r="F28" s="99"/>
      <c r="G28" s="99"/>
      <c r="H28" s="99"/>
      <c r="I28" s="99"/>
      <c r="J28" s="100"/>
    </row>
    <row r="29" spans="2:10" ht="15.75" thickBot="1" x14ac:dyDescent="0.3">
      <c r="B29" s="105"/>
      <c r="C29" s="106"/>
      <c r="D29" s="106"/>
      <c r="E29" s="106"/>
      <c r="F29" s="106"/>
      <c r="G29" s="106"/>
      <c r="H29" s="106"/>
      <c r="I29" s="106"/>
      <c r="J29" s="107"/>
    </row>
  </sheetData>
  <mergeCells count="6">
    <mergeCell ref="C26:E28"/>
    <mergeCell ref="B3:J12"/>
    <mergeCell ref="C14:E15"/>
    <mergeCell ref="C19:E20"/>
    <mergeCell ref="C23:E24"/>
    <mergeCell ref="C17:E1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75"/>
  <sheetViews>
    <sheetView view="pageBreakPreview" topLeftCell="G4" zoomScale="60" zoomScaleNormal="70" workbookViewId="0">
      <selection activeCell="T29" sqref="T29"/>
    </sheetView>
  </sheetViews>
  <sheetFormatPr defaultColWidth="9.140625" defaultRowHeight="15" x14ac:dyDescent="0.25"/>
  <cols>
    <col min="1" max="1" width="6.7109375" style="52" customWidth="1"/>
    <col min="2" max="2" width="10" style="1" customWidth="1"/>
    <col min="3" max="7" width="7.7109375" style="1" customWidth="1"/>
    <col min="8" max="8" width="41.28515625" style="1" customWidth="1"/>
    <col min="9" max="9" width="20.42578125" style="1" customWidth="1"/>
    <col min="10" max="10" width="20.140625" style="1" bestFit="1" customWidth="1"/>
    <col min="11" max="11" width="36.140625" style="1" customWidth="1"/>
    <col min="12" max="12" width="69.28515625" style="3" hidden="1" customWidth="1"/>
    <col min="13" max="13" width="18.140625" style="1" bestFit="1" customWidth="1"/>
    <col min="14" max="14" width="25" style="1" hidden="1" customWidth="1"/>
    <col min="15" max="15" width="25.42578125" style="1" hidden="1" customWidth="1"/>
    <col min="16" max="16" width="25.42578125" style="1" customWidth="1"/>
    <col min="17" max="17" width="21.140625" style="7" customWidth="1"/>
    <col min="18" max="18" width="30.42578125" style="1" customWidth="1"/>
    <col min="19" max="19" width="59" style="1" customWidth="1"/>
    <col min="20" max="20" width="50.140625" style="1" customWidth="1"/>
    <col min="21" max="21" width="39.28515625" style="1" customWidth="1"/>
    <col min="22" max="16384" width="9.140625" style="1"/>
  </cols>
  <sheetData>
    <row r="1" spans="1:21" ht="33" customHeight="1" x14ac:dyDescent="0.25">
      <c r="C1" s="285" t="s">
        <v>144</v>
      </c>
      <c r="D1" s="285"/>
      <c r="E1" s="285"/>
      <c r="F1" s="285"/>
      <c r="G1" s="285"/>
    </row>
    <row r="2" spans="1:21" ht="30" x14ac:dyDescent="0.25">
      <c r="B2" s="9" t="s">
        <v>55</v>
      </c>
      <c r="C2" s="38" t="s">
        <v>49</v>
      </c>
      <c r="D2" s="38" t="s">
        <v>50</v>
      </c>
      <c r="E2" s="38" t="s">
        <v>51</v>
      </c>
      <c r="F2" s="38" t="s">
        <v>52</v>
      </c>
      <c r="G2" s="38" t="s">
        <v>53</v>
      </c>
      <c r="H2" s="9" t="s">
        <v>0</v>
      </c>
      <c r="I2" s="9" t="s">
        <v>5</v>
      </c>
      <c r="J2" s="9" t="s">
        <v>20</v>
      </c>
      <c r="K2" s="9" t="s">
        <v>1</v>
      </c>
      <c r="L2" s="9" t="s">
        <v>6</v>
      </c>
      <c r="M2" s="9" t="s">
        <v>8</v>
      </c>
      <c r="N2" s="9" t="s">
        <v>7</v>
      </c>
      <c r="O2" s="9" t="s">
        <v>2</v>
      </c>
      <c r="P2" s="9" t="s">
        <v>327</v>
      </c>
      <c r="Q2" s="10" t="s">
        <v>3</v>
      </c>
      <c r="R2" s="9" t="s">
        <v>72</v>
      </c>
      <c r="S2" s="9" t="s">
        <v>24</v>
      </c>
      <c r="T2" s="9" t="s">
        <v>4</v>
      </c>
      <c r="U2" s="11" t="s">
        <v>36</v>
      </c>
    </row>
    <row r="3" spans="1:21" s="2" customFormat="1" ht="120" x14ac:dyDescent="0.25">
      <c r="B3" s="31">
        <v>1</v>
      </c>
      <c r="C3" s="31" t="str">
        <f>IF(Cele!F7=1,"1",IF(Cele!F7=2,"2",""))</f>
        <v/>
      </c>
      <c r="D3" s="31" t="str">
        <f>IF(Cele!G7=1,"1",IF(Cele!G7=2,"2",""))</f>
        <v/>
      </c>
      <c r="E3" s="31" t="str">
        <f>IF(Cele!H7=1,"1",IF(Cele!H7=2,"2",""))</f>
        <v/>
      </c>
      <c r="F3" s="31" t="str">
        <f>IF(Cele!I7=1,"1",IF(Cele!I7=2,"2",""))</f>
        <v>1</v>
      </c>
      <c r="G3" s="31" t="str">
        <f>IF(Cele!J7=1,"1",IF(Cele!J7=2,"2",""))</f>
        <v/>
      </c>
      <c r="H3" s="4" t="s">
        <v>113</v>
      </c>
      <c r="I3" s="4" t="s">
        <v>12</v>
      </c>
      <c r="J3" s="4" t="s">
        <v>23</v>
      </c>
      <c r="K3" s="4" t="s">
        <v>37</v>
      </c>
      <c r="L3" s="61" t="s">
        <v>150</v>
      </c>
      <c r="M3" s="4" t="s">
        <v>26</v>
      </c>
      <c r="N3" s="4">
        <v>2026</v>
      </c>
      <c r="O3" s="4">
        <v>2036</v>
      </c>
      <c r="P3" s="4" t="str">
        <f>_xlfn.CONCAT(Tabela1[[#This Row],[Rok rozpoczęcia realizacji]], "/",Tabela1[[#This Row],[Rok zakończenia realizacji]])</f>
        <v>2026/2036</v>
      </c>
      <c r="Q3" s="219">
        <f>800000*10</f>
        <v>8000000</v>
      </c>
      <c r="R3" s="4" t="s">
        <v>128</v>
      </c>
      <c r="S3" s="4" t="s">
        <v>129</v>
      </c>
      <c r="T3" s="4" t="s">
        <v>279</v>
      </c>
      <c r="U3" s="13" t="s">
        <v>271</v>
      </c>
    </row>
    <row r="4" spans="1:21" s="2" customFormat="1" ht="165" x14ac:dyDescent="0.25">
      <c r="B4" s="31">
        <v>2</v>
      </c>
      <c r="C4" s="31" t="str">
        <f>IF(Cele!F8=1,"1",IF(Cele!F8=2,"2",""))</f>
        <v/>
      </c>
      <c r="D4" s="31" t="str">
        <f>IF(Cele!G8=1,"1",IF(Cele!G8=2,"2",""))</f>
        <v/>
      </c>
      <c r="E4" s="31" t="str">
        <f>IF(Cele!H8=1,"1",IF(Cele!H8=2,"2",""))</f>
        <v/>
      </c>
      <c r="F4" s="31" t="str">
        <f>IF(Cele!I8=1,"1",IF(Cele!I8=2,"2",""))</f>
        <v>1</v>
      </c>
      <c r="G4" s="31" t="str">
        <f>IF(Cele!J8=1,"1",IF(Cele!J8=2,"2",""))</f>
        <v/>
      </c>
      <c r="H4" s="4" t="s">
        <v>113</v>
      </c>
      <c r="I4" s="4" t="s">
        <v>12</v>
      </c>
      <c r="J4" s="4" t="s">
        <v>23</v>
      </c>
      <c r="K4" s="4" t="s">
        <v>130</v>
      </c>
      <c r="L4" s="61" t="s">
        <v>155</v>
      </c>
      <c r="M4" s="4" t="s">
        <v>26</v>
      </c>
      <c r="N4" s="4">
        <v>2026</v>
      </c>
      <c r="O4" s="4">
        <v>2026</v>
      </c>
      <c r="P4" s="4" t="str">
        <f>_xlfn.CONCAT(Tabela1[[#This Row],[Rok rozpoczęcia realizacji]], "/",Tabela1[[#This Row],[Rok zakończenia realizacji]])</f>
        <v>2026/2026</v>
      </c>
      <c r="Q4" s="12">
        <v>4875925.84</v>
      </c>
      <c r="R4" s="4" t="s">
        <v>131</v>
      </c>
      <c r="S4" s="4" t="s">
        <v>70</v>
      </c>
      <c r="T4" s="4" t="s">
        <v>271</v>
      </c>
      <c r="U4" s="13" t="s">
        <v>271</v>
      </c>
    </row>
    <row r="5" spans="1:21" s="2" customFormat="1" ht="120" x14ac:dyDescent="0.25">
      <c r="A5" s="52"/>
      <c r="B5" s="31">
        <v>3</v>
      </c>
      <c r="C5" s="31" t="str">
        <f>IF(Cele!F9=1,"1",IF(Cele!F9=2,"2",""))</f>
        <v/>
      </c>
      <c r="D5" s="31" t="str">
        <f>IF(Cele!G9=1,"1",IF(Cele!G9=2,"2",""))</f>
        <v/>
      </c>
      <c r="E5" s="31" t="str">
        <f>IF(Cele!H9=1,"1",IF(Cele!H9=2,"2",""))</f>
        <v/>
      </c>
      <c r="F5" s="31" t="str">
        <f>IF(Cele!I9=1,"1",IF(Cele!I9=2,"2",""))</f>
        <v>1</v>
      </c>
      <c r="G5" s="31" t="str">
        <f>IF(Cele!J9=1,"1",IF(Cele!J9=2,"2",""))</f>
        <v/>
      </c>
      <c r="H5" s="4" t="s">
        <v>113</v>
      </c>
      <c r="I5" s="4" t="s">
        <v>12</v>
      </c>
      <c r="J5" s="4" t="s">
        <v>22</v>
      </c>
      <c r="K5" s="4" t="s">
        <v>88</v>
      </c>
      <c r="L5" s="61" t="s">
        <v>266</v>
      </c>
      <c r="M5" s="4" t="s">
        <v>32</v>
      </c>
      <c r="N5" s="4">
        <v>2026</v>
      </c>
      <c r="O5" s="4">
        <v>2036</v>
      </c>
      <c r="P5" s="4" t="str">
        <f>_xlfn.CONCAT(Tabela1[[#This Row],[Rok rozpoczęcia realizacji]], "/",Tabela1[[#This Row],[Rok zakończenia realizacji]])</f>
        <v>2026/2036</v>
      </c>
      <c r="Q5" s="12">
        <f>100000*10</f>
        <v>1000000</v>
      </c>
      <c r="R5" s="4" t="s">
        <v>128</v>
      </c>
      <c r="S5" s="4" t="s">
        <v>39</v>
      </c>
      <c r="T5" s="4" t="s">
        <v>102</v>
      </c>
      <c r="U5" s="190" t="s">
        <v>265</v>
      </c>
    </row>
    <row r="6" spans="1:21" s="2" customFormat="1" ht="45" x14ac:dyDescent="0.25">
      <c r="A6" s="52"/>
      <c r="B6" s="31">
        <v>4</v>
      </c>
      <c r="C6" s="31" t="str">
        <f>IF(Cele!F10=1,"1",IF(Cele!F10=2,"2",""))</f>
        <v>2</v>
      </c>
      <c r="D6" s="31" t="str">
        <f>IF(Cele!G10=1,"1",IF(Cele!G10=2,"2",""))</f>
        <v/>
      </c>
      <c r="E6" s="31" t="str">
        <f>IF(Cele!H10=1,"1",IF(Cele!H10=2,"2",""))</f>
        <v/>
      </c>
      <c r="F6" s="31" t="str">
        <f>IF(Cele!I10=1,"1",IF(Cele!I10=2,"2",""))</f>
        <v>1</v>
      </c>
      <c r="G6" s="31" t="str">
        <f>IF(Cele!J10=1,"1",IF(Cele!J10=2,"2",""))</f>
        <v/>
      </c>
      <c r="H6" s="4" t="s">
        <v>113</v>
      </c>
      <c r="I6" s="4" t="s">
        <v>12</v>
      </c>
      <c r="J6" s="4" t="s">
        <v>22</v>
      </c>
      <c r="K6" s="4" t="s">
        <v>87</v>
      </c>
      <c r="L6" s="61" t="s">
        <v>324</v>
      </c>
      <c r="M6" s="4" t="s">
        <v>32</v>
      </c>
      <c r="N6" s="4">
        <v>2026</v>
      </c>
      <c r="O6" s="4">
        <v>2036</v>
      </c>
      <c r="P6" s="4" t="str">
        <f>_xlfn.CONCAT(Tabela1[[#This Row],[Rok rozpoczęcia realizacji]], "/",Tabela1[[#This Row],[Rok zakończenia realizacji]])</f>
        <v>2026/2036</v>
      </c>
      <c r="Q6" s="12">
        <f>50000*10</f>
        <v>500000</v>
      </c>
      <c r="R6" s="4" t="s">
        <v>128</v>
      </c>
      <c r="S6" s="4" t="s">
        <v>39</v>
      </c>
      <c r="T6" s="4" t="s">
        <v>63</v>
      </c>
      <c r="U6" s="190" t="s">
        <v>265</v>
      </c>
    </row>
    <row r="7" spans="1:21" ht="60" x14ac:dyDescent="0.25">
      <c r="B7" s="31">
        <v>5</v>
      </c>
      <c r="C7" s="31" t="str">
        <f>IF(Cele!F11=1,"1",IF(Cele!F11=2,"2",""))</f>
        <v>1</v>
      </c>
      <c r="D7" s="31" t="str">
        <f>IF(Cele!G11=1,"1",IF(Cele!G11=2,"2",""))</f>
        <v/>
      </c>
      <c r="E7" s="31" t="str">
        <f>IF(Cele!H11=1,"1",IF(Cele!H11=2,"2",""))</f>
        <v/>
      </c>
      <c r="F7" s="31" t="str">
        <f>IF(Cele!I11=1,"1",IF(Cele!I11=2,"2",""))</f>
        <v/>
      </c>
      <c r="G7" s="31" t="str">
        <f>IF(Cele!J11=1,"1",IF(Cele!J11=2,"2",""))</f>
        <v/>
      </c>
      <c r="H7" s="4" t="s">
        <v>113</v>
      </c>
      <c r="I7" s="4" t="s">
        <v>9</v>
      </c>
      <c r="J7" s="4" t="s">
        <v>23</v>
      </c>
      <c r="K7" s="4" t="s">
        <v>38</v>
      </c>
      <c r="L7" s="61" t="s">
        <v>84</v>
      </c>
      <c r="M7" s="4" t="s">
        <v>26</v>
      </c>
      <c r="N7" s="4">
        <v>2026</v>
      </c>
      <c r="O7" s="4">
        <v>2032</v>
      </c>
      <c r="P7" s="4" t="str">
        <f>_xlfn.CONCAT(Tabela1[[#This Row],[Rok rozpoczęcia realizacji]], "/",Tabela1[[#This Row],[Rok zakończenia realizacji]])</f>
        <v>2026/2032</v>
      </c>
      <c r="Q7" s="12">
        <f>100000*6</f>
        <v>600000</v>
      </c>
      <c r="R7" s="4" t="s">
        <v>154</v>
      </c>
      <c r="S7" s="4" t="s">
        <v>39</v>
      </c>
      <c r="T7" s="4" t="s">
        <v>264</v>
      </c>
      <c r="U7" s="13" t="s">
        <v>265</v>
      </c>
    </row>
    <row r="8" spans="1:21" ht="45" x14ac:dyDescent="0.25">
      <c r="B8" s="31">
        <v>6</v>
      </c>
      <c r="C8" s="31" t="str">
        <f>IF(Cele!F12=1,"1",IF(Cele!F12=2,"2",""))</f>
        <v/>
      </c>
      <c r="D8" s="31" t="str">
        <f>IF(Cele!G12=1,"1",IF(Cele!G12=2,"2",""))</f>
        <v/>
      </c>
      <c r="E8" s="31" t="str">
        <f>IF(Cele!H12=1,"1",IF(Cele!H12=2,"2",""))</f>
        <v/>
      </c>
      <c r="F8" s="31" t="str">
        <f>IF(Cele!I12=1,"1",IF(Cele!I12=2,"2",""))</f>
        <v/>
      </c>
      <c r="G8" s="31" t="str">
        <f>IF(Cele!J12=1,"1",IF(Cele!J12=2,"2",""))</f>
        <v>1</v>
      </c>
      <c r="H8" s="4" t="s">
        <v>40</v>
      </c>
      <c r="I8" s="4" t="s">
        <v>34</v>
      </c>
      <c r="J8" s="4" t="s">
        <v>21</v>
      </c>
      <c r="K8" s="4" t="s">
        <v>93</v>
      </c>
      <c r="L8" s="61" t="s">
        <v>92</v>
      </c>
      <c r="M8" s="4" t="s">
        <v>25</v>
      </c>
      <c r="N8" s="4">
        <v>2026</v>
      </c>
      <c r="O8" s="4">
        <v>2036</v>
      </c>
      <c r="P8" s="4" t="str">
        <f>_xlfn.CONCAT(Tabela1[[#This Row],[Rok rozpoczęcia realizacji]], "/",Tabela1[[#This Row],[Rok zakończenia realizacji]])</f>
        <v>2026/2036</v>
      </c>
      <c r="Q8" s="12" t="s">
        <v>33</v>
      </c>
      <c r="R8" s="4" t="s">
        <v>42</v>
      </c>
      <c r="S8" s="4" t="s">
        <v>41</v>
      </c>
      <c r="T8" s="4" t="s">
        <v>271</v>
      </c>
      <c r="U8" s="13" t="s">
        <v>43</v>
      </c>
    </row>
    <row r="9" spans="1:21" ht="236.25" x14ac:dyDescent="0.25">
      <c r="B9" s="31">
        <v>7</v>
      </c>
      <c r="C9" s="31" t="str">
        <f>IF(Cele!F13=1,"1",IF(Cele!F13=2,"2",""))</f>
        <v>2</v>
      </c>
      <c r="D9" s="31" t="str">
        <f>IF(Cele!G13=1,"1",IF(Cele!G13=2,"2",""))</f>
        <v>1</v>
      </c>
      <c r="E9" s="31" t="str">
        <f>IF(Cele!H13=1,"1",IF(Cele!H13=2,"2",""))</f>
        <v/>
      </c>
      <c r="F9" s="31" t="str">
        <f>IF(Cele!I13=1,"1",IF(Cele!I13=2,"2",""))</f>
        <v/>
      </c>
      <c r="G9" s="31" t="str">
        <f>IF(Cele!J13=1,"1",IF(Cele!J13=2,"2",""))</f>
        <v/>
      </c>
      <c r="H9" s="4" t="s">
        <v>113</v>
      </c>
      <c r="I9" s="4" t="s">
        <v>14</v>
      </c>
      <c r="J9" s="4" t="s">
        <v>22</v>
      </c>
      <c r="K9" s="4" t="s">
        <v>132</v>
      </c>
      <c r="L9" s="74" t="s">
        <v>275</v>
      </c>
      <c r="M9" s="4" t="s">
        <v>25</v>
      </c>
      <c r="N9" s="4">
        <v>2026</v>
      </c>
      <c r="O9" s="4">
        <v>2028</v>
      </c>
      <c r="P9" s="4" t="str">
        <f>_xlfn.CONCAT(Tabela1[[#This Row],[Rok rozpoczęcia realizacji]], "/",Tabela1[[#This Row],[Rok zakończenia realizacji]])</f>
        <v>2026/2028</v>
      </c>
      <c r="Q9" s="12" t="s">
        <v>33</v>
      </c>
      <c r="R9" s="4" t="s">
        <v>128</v>
      </c>
      <c r="S9" s="4" t="s">
        <v>70</v>
      </c>
      <c r="T9" s="4" t="s">
        <v>271</v>
      </c>
      <c r="U9" s="13" t="s">
        <v>106</v>
      </c>
    </row>
    <row r="10" spans="1:21" ht="75" x14ac:dyDescent="0.25">
      <c r="B10" s="31">
        <v>8</v>
      </c>
      <c r="C10" s="31" t="str">
        <f>IF(Cele!F14=1,"1",IF(Cele!F14=2,"2",""))</f>
        <v/>
      </c>
      <c r="D10" s="31" t="str">
        <f>IF(Cele!G14=1,"1",IF(Cele!G14=2,"2",""))</f>
        <v>1</v>
      </c>
      <c r="E10" s="31" t="str">
        <f>IF(Cele!H14=1,"1",IF(Cele!H14=2,"2",""))</f>
        <v/>
      </c>
      <c r="F10" s="31" t="str">
        <f>IF(Cele!I14=1,"1",IF(Cele!I14=2,"2",""))</f>
        <v/>
      </c>
      <c r="G10" s="31" t="str">
        <f>IF(Cele!J14=1,"1",IF(Cele!J14=2,"2",""))</f>
        <v/>
      </c>
      <c r="H10" s="4" t="s">
        <v>113</v>
      </c>
      <c r="I10" s="4" t="s">
        <v>14</v>
      </c>
      <c r="J10" s="4" t="s">
        <v>21</v>
      </c>
      <c r="K10" s="4" t="s">
        <v>107</v>
      </c>
      <c r="L10" s="61" t="s">
        <v>101</v>
      </c>
      <c r="M10" s="4" t="s">
        <v>30</v>
      </c>
      <c r="N10" s="4">
        <v>2026</v>
      </c>
      <c r="O10" s="4">
        <v>2036</v>
      </c>
      <c r="P10" s="4" t="str">
        <f>_xlfn.CONCAT(Tabela1[[#This Row],[Rok rozpoczęcia realizacji]], "/",Tabela1[[#This Row],[Rok zakończenia realizacji]])</f>
        <v>2026/2036</v>
      </c>
      <c r="Q10" s="12">
        <v>500000</v>
      </c>
      <c r="R10" s="4" t="s">
        <v>64</v>
      </c>
      <c r="S10" s="4" t="s">
        <v>70</v>
      </c>
      <c r="T10" s="4" t="s">
        <v>63</v>
      </c>
      <c r="U10" s="13" t="s">
        <v>98</v>
      </c>
    </row>
    <row r="11" spans="1:21" ht="75" x14ac:dyDescent="0.25">
      <c r="B11" s="31">
        <v>9</v>
      </c>
      <c r="C11" s="31" t="str">
        <f>IF(Cele!F15=1,"1",IF(Cele!F15=2,"2",""))</f>
        <v/>
      </c>
      <c r="D11" s="31" t="str">
        <f>IF(Cele!G15=1,"1",IF(Cele!G15=2,"2",""))</f>
        <v>1</v>
      </c>
      <c r="E11" s="31" t="str">
        <f>IF(Cele!H15=1,"1",IF(Cele!H15=2,"2",""))</f>
        <v/>
      </c>
      <c r="F11" s="31" t="str">
        <f>IF(Cele!I15=1,"1",IF(Cele!I15=2,"2",""))</f>
        <v/>
      </c>
      <c r="G11" s="31" t="str">
        <f>IF(Cele!J15=1,"1",IF(Cele!J15=2,"2",""))</f>
        <v/>
      </c>
      <c r="H11" s="4" t="s">
        <v>113</v>
      </c>
      <c r="I11" s="4" t="s">
        <v>10</v>
      </c>
      <c r="J11" s="4" t="s">
        <v>23</v>
      </c>
      <c r="K11" s="4" t="s">
        <v>95</v>
      </c>
      <c r="L11" s="61" t="s">
        <v>75</v>
      </c>
      <c r="M11" s="4" t="s">
        <v>25</v>
      </c>
      <c r="N11" s="4">
        <v>2027</v>
      </c>
      <c r="O11" s="4">
        <v>2029</v>
      </c>
      <c r="P11" s="4" t="str">
        <f>_xlfn.CONCAT(Tabela1[[#This Row],[Rok rozpoczęcia realizacji]], "/",Tabela1[[#This Row],[Rok zakończenia realizacji]])</f>
        <v>2027/2029</v>
      </c>
      <c r="Q11" s="12" t="s">
        <v>33</v>
      </c>
      <c r="R11" s="4" t="s">
        <v>64</v>
      </c>
      <c r="S11" s="4" t="s">
        <v>70</v>
      </c>
      <c r="T11" s="4" t="s">
        <v>271</v>
      </c>
      <c r="U11" s="13" t="s">
        <v>98</v>
      </c>
    </row>
    <row r="12" spans="1:21" ht="75" x14ac:dyDescent="0.25">
      <c r="B12" s="31">
        <v>10</v>
      </c>
      <c r="C12" s="31" t="str">
        <f>IF(Cele!F16=1,"1",IF(Cele!F16=2,"2",""))</f>
        <v/>
      </c>
      <c r="D12" s="31" t="str">
        <f>IF(Cele!G16=1,"1",IF(Cele!G16=2,"2",""))</f>
        <v/>
      </c>
      <c r="E12" s="31" t="str">
        <f>IF(Cele!H16=1,"1",IF(Cele!H16=2,"2",""))</f>
        <v/>
      </c>
      <c r="F12" s="31" t="str">
        <f>IF(Cele!I16=1,"1",IF(Cele!I16=2,"2",""))</f>
        <v/>
      </c>
      <c r="G12" s="31" t="str">
        <f>IF(Cele!J16=1,"1",IF(Cele!J16=2,"2",""))</f>
        <v>1</v>
      </c>
      <c r="H12" s="4" t="s">
        <v>113</v>
      </c>
      <c r="I12" s="4" t="s">
        <v>34</v>
      </c>
      <c r="J12" s="4" t="s">
        <v>21</v>
      </c>
      <c r="K12" s="4" t="s">
        <v>133</v>
      </c>
      <c r="L12" s="61" t="s">
        <v>134</v>
      </c>
      <c r="M12" s="4" t="s">
        <v>25</v>
      </c>
      <c r="N12" s="4">
        <v>2027</v>
      </c>
      <c r="O12" s="4">
        <v>2028</v>
      </c>
      <c r="P12" s="4" t="str">
        <f>_xlfn.CONCAT(Tabela1[[#This Row],[Rok rozpoczęcia realizacji]], "/",Tabela1[[#This Row],[Rok zakończenia realizacji]])</f>
        <v>2027/2028</v>
      </c>
      <c r="Q12" s="12">
        <v>300000</v>
      </c>
      <c r="R12" s="4" t="s">
        <v>64</v>
      </c>
      <c r="S12" s="4" t="s">
        <v>271</v>
      </c>
      <c r="T12" s="4" t="s">
        <v>271</v>
      </c>
      <c r="U12" s="13" t="s">
        <v>98</v>
      </c>
    </row>
    <row r="13" spans="1:21" ht="75" x14ac:dyDescent="0.25">
      <c r="B13" s="31">
        <v>11</v>
      </c>
      <c r="C13" s="31" t="str">
        <f>IF(Cele!F17=1,"1",IF(Cele!F17=2,"2",""))</f>
        <v/>
      </c>
      <c r="D13" s="31" t="str">
        <f>IF(Cele!G17=1,"1",IF(Cele!G17=2,"2",""))</f>
        <v>1</v>
      </c>
      <c r="E13" s="31" t="str">
        <f>IF(Cele!H17=1,"1",IF(Cele!H17=2,"2",""))</f>
        <v/>
      </c>
      <c r="F13" s="31" t="str">
        <f>IF(Cele!I17=1,"1",IF(Cele!I17=2,"2",""))</f>
        <v/>
      </c>
      <c r="G13" s="31" t="str">
        <f>IF(Cele!J17=1,"1",IF(Cele!J17=2,"2",""))</f>
        <v/>
      </c>
      <c r="H13" s="4" t="s">
        <v>113</v>
      </c>
      <c r="I13" s="4" t="s">
        <v>14</v>
      </c>
      <c r="J13" s="4" t="s">
        <v>23</v>
      </c>
      <c r="K13" s="4" t="s">
        <v>96</v>
      </c>
      <c r="L13" s="61" t="s">
        <v>108</v>
      </c>
      <c r="M13" s="4" t="s">
        <v>27</v>
      </c>
      <c r="N13" s="4">
        <v>2026</v>
      </c>
      <c r="O13" s="4">
        <v>2028</v>
      </c>
      <c r="P13" s="4" t="str">
        <f>_xlfn.CONCAT(Tabela1[[#This Row],[Rok rozpoczęcia realizacji]], "/",Tabela1[[#This Row],[Rok zakończenia realizacji]])</f>
        <v>2026/2028</v>
      </c>
      <c r="Q13" s="12">
        <v>300000</v>
      </c>
      <c r="R13" s="4" t="s">
        <v>64</v>
      </c>
      <c r="S13" s="4" t="s">
        <v>70</v>
      </c>
      <c r="T13" s="4" t="s">
        <v>271</v>
      </c>
      <c r="U13" s="13" t="s">
        <v>98</v>
      </c>
    </row>
    <row r="14" spans="1:21" ht="135" x14ac:dyDescent="0.25">
      <c r="B14" s="31">
        <v>12</v>
      </c>
      <c r="C14" s="31" t="str">
        <f>IF(Cele!F18=1,"1",IF(Cele!F18=2,"2",""))</f>
        <v/>
      </c>
      <c r="D14" s="31" t="str">
        <f>IF(Cele!G18=1,"1",IF(Cele!G18=2,"2",""))</f>
        <v>1</v>
      </c>
      <c r="E14" s="31" t="str">
        <f>IF(Cele!H18=1,"1",IF(Cele!H18=2,"2",""))</f>
        <v/>
      </c>
      <c r="F14" s="31" t="str">
        <f>IF(Cele!I18=1,"1",IF(Cele!I18=2,"2",""))</f>
        <v/>
      </c>
      <c r="G14" s="31" t="str">
        <f>IF(Cele!J18=1,"1",IF(Cele!J18=2,"2",""))</f>
        <v/>
      </c>
      <c r="H14" s="4" t="s">
        <v>113</v>
      </c>
      <c r="I14" s="4" t="s">
        <v>14</v>
      </c>
      <c r="J14" s="4" t="s">
        <v>23</v>
      </c>
      <c r="K14" s="4" t="s">
        <v>99</v>
      </c>
      <c r="L14" s="61" t="s">
        <v>76</v>
      </c>
      <c r="M14" s="4" t="s">
        <v>30</v>
      </c>
      <c r="N14" s="4">
        <v>2026</v>
      </c>
      <c r="O14" s="4">
        <v>2028</v>
      </c>
      <c r="P14" s="4" t="str">
        <f>_xlfn.CONCAT(Tabela1[[#This Row],[Rok rozpoczęcia realizacji]], "/",Tabela1[[#This Row],[Rok zakończenia realizacji]])</f>
        <v>2026/2028</v>
      </c>
      <c r="Q14" s="12" t="s">
        <v>33</v>
      </c>
      <c r="R14" s="4" t="s">
        <v>64</v>
      </c>
      <c r="S14" s="4" t="s">
        <v>70</v>
      </c>
      <c r="T14" s="4" t="s">
        <v>271</v>
      </c>
      <c r="U14" s="13" t="s">
        <v>98</v>
      </c>
    </row>
    <row r="15" spans="1:21" ht="120" x14ac:dyDescent="0.25">
      <c r="B15" s="31">
        <v>13</v>
      </c>
      <c r="C15" s="31" t="str">
        <f>IF(Cele!F19=1,"1",IF(Cele!F19=2,"2",""))</f>
        <v>2</v>
      </c>
      <c r="D15" s="31" t="str">
        <f>IF(Cele!G19=1,"1",IF(Cele!G19=2,"2",""))</f>
        <v/>
      </c>
      <c r="E15" s="31" t="str">
        <f>IF(Cele!H19=1,"1",IF(Cele!H19=2,"2",""))</f>
        <v/>
      </c>
      <c r="F15" s="31" t="str">
        <f>IF(Cele!I19=1,"1",IF(Cele!I19=2,"2",""))</f>
        <v/>
      </c>
      <c r="G15" s="31" t="str">
        <f>IF(Cele!J19=1,"1",IF(Cele!J19=2,"2",""))</f>
        <v>1</v>
      </c>
      <c r="H15" s="4" t="s">
        <v>113</v>
      </c>
      <c r="I15" s="4" t="s">
        <v>34</v>
      </c>
      <c r="J15" s="4" t="s">
        <v>21</v>
      </c>
      <c r="K15" s="4" t="s">
        <v>90</v>
      </c>
      <c r="L15" s="61" t="s">
        <v>65</v>
      </c>
      <c r="M15" s="4" t="s">
        <v>32</v>
      </c>
      <c r="N15" s="4">
        <v>2026</v>
      </c>
      <c r="O15" s="4">
        <v>2036</v>
      </c>
      <c r="P15" s="4" t="str">
        <f>_xlfn.CONCAT(Tabela1[[#This Row],[Rok rozpoczęcia realizacji]], "/",Tabela1[[#This Row],[Rok zakończenia realizacji]])</f>
        <v>2026/2036</v>
      </c>
      <c r="Q15" s="12">
        <f>100000*10</f>
        <v>1000000</v>
      </c>
      <c r="R15" s="4" t="s">
        <v>64</v>
      </c>
      <c r="S15" s="4" t="s">
        <v>271</v>
      </c>
      <c r="T15" s="4" t="s">
        <v>102</v>
      </c>
      <c r="U15" s="13" t="s">
        <v>98</v>
      </c>
    </row>
    <row r="16" spans="1:21" ht="105" x14ac:dyDescent="0.25">
      <c r="B16" s="31">
        <v>14</v>
      </c>
      <c r="C16" s="31" t="str">
        <f>IF(Cele!F20=1,"1",IF(Cele!F20=2,"2",""))</f>
        <v>2</v>
      </c>
      <c r="D16" s="31" t="str">
        <f>IF(Cele!G20=1,"1",IF(Cele!G20=2,"2",""))</f>
        <v/>
      </c>
      <c r="E16" s="31" t="str">
        <f>IF(Cele!H20=1,"1",IF(Cele!H20=2,"2",""))</f>
        <v/>
      </c>
      <c r="F16" s="31" t="str">
        <f>IF(Cele!I20=1,"1",IF(Cele!I20=2,"2",""))</f>
        <v/>
      </c>
      <c r="G16" s="31" t="str">
        <f>IF(Cele!J20=1,"1",IF(Cele!J20=2,"2",""))</f>
        <v>1</v>
      </c>
      <c r="H16" s="4" t="s">
        <v>113</v>
      </c>
      <c r="I16" s="4" t="s">
        <v>34</v>
      </c>
      <c r="J16" s="4" t="s">
        <v>21</v>
      </c>
      <c r="K16" s="4" t="s">
        <v>66</v>
      </c>
      <c r="L16" s="61" t="s">
        <v>89</v>
      </c>
      <c r="M16" s="4" t="s">
        <v>25</v>
      </c>
      <c r="N16" s="4">
        <v>2026</v>
      </c>
      <c r="O16" s="4">
        <v>2036</v>
      </c>
      <c r="P16" s="4" t="str">
        <f>_xlfn.CONCAT(Tabela1[[#This Row],[Rok rozpoczęcia realizacji]], "/",Tabela1[[#This Row],[Rok zakończenia realizacji]])</f>
        <v>2026/2036</v>
      </c>
      <c r="Q16" s="12">
        <v>1000000</v>
      </c>
      <c r="R16" s="4" t="s">
        <v>64</v>
      </c>
      <c r="S16" s="4" t="s">
        <v>271</v>
      </c>
      <c r="T16" s="4" t="s">
        <v>102</v>
      </c>
      <c r="U16" s="13" t="s">
        <v>98</v>
      </c>
    </row>
    <row r="17" spans="1:21" ht="90" x14ac:dyDescent="0.25">
      <c r="B17" s="31">
        <v>15</v>
      </c>
      <c r="C17" s="31" t="str">
        <f>IF(Cele!F21=1,"1",IF(Cele!F21=2,"2",""))</f>
        <v>1</v>
      </c>
      <c r="D17" s="31" t="str">
        <f>IF(Cele!G21=1,"1",IF(Cele!G21=2,"2",""))</f>
        <v/>
      </c>
      <c r="E17" s="31" t="str">
        <f>IF(Cele!H21=1,"1",IF(Cele!H21=2,"2",""))</f>
        <v/>
      </c>
      <c r="F17" s="31" t="str">
        <f>IF(Cele!I21=1,"1",IF(Cele!I21=2,"2",""))</f>
        <v/>
      </c>
      <c r="G17" s="31" t="str">
        <f>IF(Cele!J21=1,"1",IF(Cele!J21=2,"2",""))</f>
        <v/>
      </c>
      <c r="H17" s="4" t="s">
        <v>113</v>
      </c>
      <c r="I17" s="4" t="s">
        <v>34</v>
      </c>
      <c r="J17" s="4" t="s">
        <v>23</v>
      </c>
      <c r="K17" s="4" t="s">
        <v>67</v>
      </c>
      <c r="L17" s="61" t="s">
        <v>68</v>
      </c>
      <c r="M17" s="4" t="s">
        <v>26</v>
      </c>
      <c r="N17" s="4">
        <v>2026</v>
      </c>
      <c r="O17" s="4">
        <v>2036</v>
      </c>
      <c r="P17" s="4" t="str">
        <f>_xlfn.CONCAT(Tabela1[[#This Row],[Rok rozpoczęcia realizacji]], "/",Tabela1[[#This Row],[Rok zakończenia realizacji]])</f>
        <v>2026/2036</v>
      </c>
      <c r="Q17" s="12">
        <v>3600000</v>
      </c>
      <c r="R17" s="4" t="s">
        <v>64</v>
      </c>
      <c r="S17" s="4" t="s">
        <v>271</v>
      </c>
      <c r="T17" s="4" t="s">
        <v>271</v>
      </c>
      <c r="U17" s="13" t="s">
        <v>98</v>
      </c>
    </row>
    <row r="18" spans="1:21" ht="163.5" customHeight="1" x14ac:dyDescent="0.25">
      <c r="B18" s="31">
        <v>16</v>
      </c>
      <c r="C18" s="31" t="str">
        <f>IF(Cele!F22=1,"1",IF(Cele!F22=2,"2",""))</f>
        <v/>
      </c>
      <c r="D18" s="31" t="str">
        <f>IF(Cele!G22=1,"1",IF(Cele!G22=2,"2",""))</f>
        <v>1</v>
      </c>
      <c r="E18" s="31" t="str">
        <f>IF(Cele!H22=1,"1",IF(Cele!H22=2,"2",""))</f>
        <v/>
      </c>
      <c r="F18" s="31" t="str">
        <f>IF(Cele!I22=1,"1",IF(Cele!I22=2,"2",""))</f>
        <v/>
      </c>
      <c r="G18" s="31" t="str">
        <f>IF(Cele!J22=1,"1",IF(Cele!J22=2,"2",""))</f>
        <v/>
      </c>
      <c r="H18" s="4" t="s">
        <v>136</v>
      </c>
      <c r="I18" s="4" t="s">
        <v>34</v>
      </c>
      <c r="J18" s="4" t="s">
        <v>140</v>
      </c>
      <c r="K18" s="4" t="s">
        <v>147</v>
      </c>
      <c r="L18" s="246" t="s">
        <v>151</v>
      </c>
      <c r="M18" s="4" t="s">
        <v>25</v>
      </c>
      <c r="N18" s="4">
        <v>2026</v>
      </c>
      <c r="O18" s="4">
        <v>2036</v>
      </c>
      <c r="P18" s="4" t="str">
        <f>_xlfn.CONCAT(Tabela1[[#This Row],[Rok rozpoczęcia realizacji]], "/",Tabela1[[#This Row],[Rok zakończenia realizacji]])</f>
        <v>2026/2036</v>
      </c>
      <c r="Q18" s="12">
        <v>10000000</v>
      </c>
      <c r="R18" s="4" t="s">
        <v>69</v>
      </c>
      <c r="S18" s="4" t="s">
        <v>271</v>
      </c>
      <c r="T18" s="4" t="s">
        <v>271</v>
      </c>
      <c r="U18" s="13" t="s">
        <v>97</v>
      </c>
    </row>
    <row r="19" spans="1:21" ht="165" x14ac:dyDescent="0.25">
      <c r="B19" s="31">
        <v>17</v>
      </c>
      <c r="C19" s="31" t="str">
        <f>IF(Cele!F23=1,"1",IF(Cele!F23=2,"2",""))</f>
        <v/>
      </c>
      <c r="D19" s="31" t="str">
        <f>IF(Cele!G23=1,"1",IF(Cele!G23=2,"2",""))</f>
        <v/>
      </c>
      <c r="E19" s="31" t="str">
        <f>IF(Cele!H23=1,"1",IF(Cele!H23=2,"2",""))</f>
        <v>1</v>
      </c>
      <c r="F19" s="31" t="str">
        <f>IF(Cele!I23=1,"1",IF(Cele!I23=2,"2",""))</f>
        <v/>
      </c>
      <c r="G19" s="31" t="str">
        <f>IF(Cele!J23=1,"1",IF(Cele!J23=2,"2",""))</f>
        <v/>
      </c>
      <c r="H19" s="4" t="s">
        <v>113</v>
      </c>
      <c r="I19" s="4" t="s">
        <v>11</v>
      </c>
      <c r="J19" s="4" t="s">
        <v>140</v>
      </c>
      <c r="K19" s="4" t="s">
        <v>86</v>
      </c>
      <c r="L19" s="61" t="s">
        <v>152</v>
      </c>
      <c r="M19" s="4" t="s">
        <v>25</v>
      </c>
      <c r="N19" s="4">
        <v>2026</v>
      </c>
      <c r="O19" s="4">
        <v>2036</v>
      </c>
      <c r="P19" s="4" t="str">
        <f>_xlfn.CONCAT(Tabela1[[#This Row],[Rok rozpoczęcia realizacji]], "/",Tabela1[[#This Row],[Rok zakończenia realizacji]])</f>
        <v>2026/2036</v>
      </c>
      <c r="Q19" s="12">
        <v>30000000</v>
      </c>
      <c r="R19" s="4" t="s">
        <v>69</v>
      </c>
      <c r="S19" s="4" t="s">
        <v>85</v>
      </c>
      <c r="T19" s="4" t="s">
        <v>271</v>
      </c>
      <c r="U19" s="13" t="s">
        <v>97</v>
      </c>
    </row>
    <row r="20" spans="1:21" ht="255" x14ac:dyDescent="0.25">
      <c r="B20" s="31">
        <v>18</v>
      </c>
      <c r="C20" s="31" t="str">
        <f>IF(Cele!F24=1,"1",IF(Cele!F24=2,"2",""))</f>
        <v/>
      </c>
      <c r="D20" s="31" t="str">
        <f>IF(Cele!G24=1,"1",IF(Cele!G24=2,"2",""))</f>
        <v>1</v>
      </c>
      <c r="E20" s="31" t="str">
        <f>IF(Cele!H24=1,"1",IF(Cele!H24=2,"2",""))</f>
        <v/>
      </c>
      <c r="F20" s="31" t="str">
        <f>IF(Cele!I24=1,"1",IF(Cele!I24=2,"2",""))</f>
        <v/>
      </c>
      <c r="G20" s="31" t="str">
        <f>IF(Cele!J24=1,"1",IF(Cele!J24=2,"2",""))</f>
        <v/>
      </c>
      <c r="H20" s="4" t="s">
        <v>136</v>
      </c>
      <c r="I20" s="4" t="s">
        <v>10</v>
      </c>
      <c r="J20" s="4" t="s">
        <v>140</v>
      </c>
      <c r="K20" s="4" t="s">
        <v>71</v>
      </c>
      <c r="L20" s="61" t="s">
        <v>277</v>
      </c>
      <c r="M20" s="4" t="s">
        <v>26</v>
      </c>
      <c r="N20" s="4">
        <v>2026</v>
      </c>
      <c r="O20" s="4">
        <v>2036</v>
      </c>
      <c r="P20" s="4" t="str">
        <f>_xlfn.CONCAT(Tabela1[[#This Row],[Rok rozpoczęcia realizacji]], "/",Tabela1[[#This Row],[Rok zakończenia realizacji]])</f>
        <v>2026/2036</v>
      </c>
      <c r="Q20" s="12">
        <v>10000000</v>
      </c>
      <c r="R20" s="4" t="s">
        <v>69</v>
      </c>
      <c r="S20" s="4" t="s">
        <v>271</v>
      </c>
      <c r="T20" s="4" t="s">
        <v>271</v>
      </c>
      <c r="U20" s="13" t="s">
        <v>97</v>
      </c>
    </row>
    <row r="21" spans="1:21" ht="90" x14ac:dyDescent="0.25">
      <c r="B21" s="31">
        <v>19</v>
      </c>
      <c r="C21" s="31" t="str">
        <f>IF(Cele!F25=1,"1",IF(Cele!F25=2,"2",""))</f>
        <v>1</v>
      </c>
      <c r="D21" s="31" t="str">
        <f>IF(Cele!G25=1,"1",IF(Cele!G25=2,"2",""))</f>
        <v/>
      </c>
      <c r="E21" s="31" t="str">
        <f>IF(Cele!H25=1,"1",IF(Cele!H25=2,"2",""))</f>
        <v/>
      </c>
      <c r="F21" s="31" t="str">
        <f>IF(Cele!I25=1,"1",IF(Cele!I25=2,"2",""))</f>
        <v/>
      </c>
      <c r="G21" s="31" t="str">
        <f>IF(Cele!J25=1,"1",IF(Cele!J25=2,"2",""))</f>
        <v/>
      </c>
      <c r="H21" s="4" t="s">
        <v>113</v>
      </c>
      <c r="I21" s="4" t="s">
        <v>35</v>
      </c>
      <c r="J21" s="4" t="s">
        <v>22</v>
      </c>
      <c r="K21" s="4" t="s">
        <v>91</v>
      </c>
      <c r="L21" s="61" t="s">
        <v>138</v>
      </c>
      <c r="M21" s="4" t="s">
        <v>32</v>
      </c>
      <c r="N21" s="4">
        <v>2026</v>
      </c>
      <c r="O21" s="4">
        <v>2028</v>
      </c>
      <c r="P21" s="4" t="str">
        <f>_xlfn.CONCAT(Tabela1[[#This Row],[Rok rozpoczęcia realizacji]], "/",Tabela1[[#This Row],[Rok zakończenia realizacji]])</f>
        <v>2026/2028</v>
      </c>
      <c r="Q21" s="12">
        <v>0</v>
      </c>
      <c r="R21" s="4" t="s">
        <v>135</v>
      </c>
      <c r="S21" s="4" t="s">
        <v>271</v>
      </c>
      <c r="T21" s="4" t="s">
        <v>271</v>
      </c>
      <c r="U21" s="13" t="s">
        <v>271</v>
      </c>
    </row>
    <row r="22" spans="1:21" ht="135" x14ac:dyDescent="0.25">
      <c r="B22" s="31">
        <v>20</v>
      </c>
      <c r="C22" s="31" t="str">
        <f>IF(Cele!F26=1,"1",IF(Cele!F26=2,"2",""))</f>
        <v>1</v>
      </c>
      <c r="D22" s="31" t="str">
        <f>IF(Cele!G26=1,"1",IF(Cele!G26=2,"2",""))</f>
        <v/>
      </c>
      <c r="E22" s="31" t="str">
        <f>IF(Cele!H26=1,"1",IF(Cele!H26=2,"2",""))</f>
        <v/>
      </c>
      <c r="F22" s="31" t="str">
        <f>IF(Cele!I26=1,"1",IF(Cele!I26=2,"2",""))</f>
        <v/>
      </c>
      <c r="G22" s="31" t="str">
        <f>IF(Cele!J26=1,"1",IF(Cele!J26=2,"2",""))</f>
        <v/>
      </c>
      <c r="H22" s="4" t="s">
        <v>113</v>
      </c>
      <c r="I22" s="4" t="s">
        <v>35</v>
      </c>
      <c r="J22" s="4" t="s">
        <v>22</v>
      </c>
      <c r="K22" s="4" t="s">
        <v>110</v>
      </c>
      <c r="L22" s="61" t="s">
        <v>104</v>
      </c>
      <c r="M22" s="4" t="s">
        <v>32</v>
      </c>
      <c r="N22" s="4">
        <v>2026</v>
      </c>
      <c r="O22" s="4">
        <v>2036</v>
      </c>
      <c r="P22" s="4" t="str">
        <f>_xlfn.CONCAT(Tabela1[[#This Row],[Rok rozpoczęcia realizacji]], "/",Tabela1[[#This Row],[Rok zakończenia realizacji]])</f>
        <v>2026/2036</v>
      </c>
      <c r="Q22" s="12">
        <v>0</v>
      </c>
      <c r="R22" s="4" t="s">
        <v>135</v>
      </c>
      <c r="S22" s="4" t="s">
        <v>271</v>
      </c>
      <c r="T22" s="4" t="s">
        <v>271</v>
      </c>
      <c r="U22" s="13" t="s">
        <v>271</v>
      </c>
    </row>
    <row r="23" spans="1:21" s="122" customFormat="1" ht="98.25" customHeight="1" x14ac:dyDescent="0.25">
      <c r="A23" s="52"/>
      <c r="B23" s="31">
        <v>21</v>
      </c>
      <c r="C23" s="31" t="str">
        <f>IF(Cele!F27=1,"1",IF(Cele!F27=2,"2",""))</f>
        <v>1</v>
      </c>
      <c r="D23" s="31" t="str">
        <f>IF(Cele!G27=1,"1",IF(Cele!G27=2,"2",""))</f>
        <v/>
      </c>
      <c r="E23" s="31" t="str">
        <f>IF(Cele!H27=1,"1",IF(Cele!H27=2,"2",""))</f>
        <v/>
      </c>
      <c r="F23" s="31" t="str">
        <f>IF(Cele!I27=1,"1",IF(Cele!I27=2,"2",""))</f>
        <v>2</v>
      </c>
      <c r="G23" s="31" t="str">
        <f>IF(Cele!J27=1,"1",IF(Cele!J27=2,"2",""))</f>
        <v/>
      </c>
      <c r="H23" s="4" t="s">
        <v>136</v>
      </c>
      <c r="I23" s="4" t="s">
        <v>9</v>
      </c>
      <c r="J23" s="4" t="s">
        <v>23</v>
      </c>
      <c r="K23" s="4" t="s">
        <v>139</v>
      </c>
      <c r="L23" s="246" t="s">
        <v>153</v>
      </c>
      <c r="M23" s="4" t="s">
        <v>25</v>
      </c>
      <c r="N23" s="4">
        <v>2026</v>
      </c>
      <c r="O23" s="4">
        <v>2036</v>
      </c>
      <c r="P23" s="4" t="str">
        <f>_xlfn.CONCAT(Tabela1[[#This Row],[Rok rozpoczęcia realizacji]], "/",Tabela1[[#This Row],[Rok zakończenia realizacji]])</f>
        <v>2026/2036</v>
      </c>
      <c r="Q23" s="117" t="s">
        <v>33</v>
      </c>
      <c r="R23" s="4" t="s">
        <v>137</v>
      </c>
      <c r="S23" s="4" t="s">
        <v>271</v>
      </c>
      <c r="T23" s="4" t="s">
        <v>271</v>
      </c>
      <c r="U23" s="13" t="s">
        <v>43</v>
      </c>
    </row>
    <row r="24" spans="1:21" ht="105" x14ac:dyDescent="0.25">
      <c r="B24" s="31">
        <v>22</v>
      </c>
      <c r="C24" s="31" t="str">
        <f>IF(Cele!F28=1,"1",IF(Cele!F28=2,"2",""))</f>
        <v>2</v>
      </c>
      <c r="D24" s="31" t="str">
        <f>IF(Cele!G28=1,"1",IF(Cele!G28=2,"2",""))</f>
        <v/>
      </c>
      <c r="E24" s="31" t="str">
        <f>IF(Cele!H28=1,"1",IF(Cele!H28=2,"2",""))</f>
        <v/>
      </c>
      <c r="F24" s="31" t="str">
        <f>IF(Cele!I28=1,"1",IF(Cele!I28=2,"2",""))</f>
        <v>1</v>
      </c>
      <c r="G24" s="31" t="str">
        <f>IF(Cele!J28=1,"1",IF(Cele!J28=2,"2",""))</f>
        <v/>
      </c>
      <c r="H24" s="4" t="s">
        <v>136</v>
      </c>
      <c r="I24" s="4" t="s">
        <v>12</v>
      </c>
      <c r="J24" s="4" t="s">
        <v>23</v>
      </c>
      <c r="K24" s="4" t="s">
        <v>145</v>
      </c>
      <c r="L24" s="61" t="s">
        <v>146</v>
      </c>
      <c r="M24" s="4" t="s">
        <v>25</v>
      </c>
      <c r="N24" s="4">
        <v>2026</v>
      </c>
      <c r="O24" s="4">
        <v>2036</v>
      </c>
      <c r="P24" s="4" t="str">
        <f>_xlfn.CONCAT(Tabela1[[#This Row],[Rok rozpoczęcia realizacji]], "/",Tabela1[[#This Row],[Rok zakończenia realizacji]])</f>
        <v>2026/2036</v>
      </c>
      <c r="Q24" s="12" t="s">
        <v>33</v>
      </c>
      <c r="R24" s="4" t="s">
        <v>69</v>
      </c>
      <c r="S24" s="4" t="s">
        <v>271</v>
      </c>
      <c r="T24" s="4" t="s">
        <v>271</v>
      </c>
      <c r="U24" s="13" t="s">
        <v>271</v>
      </c>
    </row>
    <row r="25" spans="1:21" ht="331.5" customHeight="1" x14ac:dyDescent="0.25">
      <c r="B25" s="31">
        <v>23</v>
      </c>
      <c r="C25" s="31" t="str">
        <f>IF(Cele!F29=1,"1",IF(Cele!F29=2,"2",""))</f>
        <v>1</v>
      </c>
      <c r="D25" s="31" t="str">
        <f>IF(Cele!G29=1,"1",IF(Cele!G29=2,"2",""))</f>
        <v/>
      </c>
      <c r="E25" s="31" t="str">
        <f>IF(Cele!H29=1,"1",IF(Cele!H29=2,"2",""))</f>
        <v/>
      </c>
      <c r="F25" s="31" t="str">
        <f>IF(Cele!I29=1,"1",IF(Cele!I29=2,"2",""))</f>
        <v/>
      </c>
      <c r="G25" s="31" t="str">
        <f>IF(Cele!J29=1,"1",IF(Cele!J29=2,"2",""))</f>
        <v>2</v>
      </c>
      <c r="H25" s="4" t="s">
        <v>136</v>
      </c>
      <c r="I25" s="4" t="s">
        <v>18</v>
      </c>
      <c r="J25" s="4" t="s">
        <v>22</v>
      </c>
      <c r="K25" s="4" t="s">
        <v>288</v>
      </c>
      <c r="L25" s="61" t="s">
        <v>289</v>
      </c>
      <c r="M25" s="4" t="s">
        <v>25</v>
      </c>
      <c r="N25" s="4">
        <v>2026</v>
      </c>
      <c r="O25" s="4">
        <v>2028</v>
      </c>
      <c r="P25" s="4" t="str">
        <f>_xlfn.CONCAT(Tabela1[[#This Row],[Rok rozpoczęcia realizacji]], "/",Tabela1[[#This Row],[Rok zakończenia realizacji]])</f>
        <v>2026/2028</v>
      </c>
      <c r="Q25" s="12" t="s">
        <v>33</v>
      </c>
      <c r="R25" s="4" t="s">
        <v>290</v>
      </c>
      <c r="S25" s="4" t="s">
        <v>271</v>
      </c>
      <c r="T25" s="4" t="s">
        <v>271</v>
      </c>
      <c r="U25" s="13" t="s">
        <v>291</v>
      </c>
    </row>
    <row r="26" spans="1:21" ht="90" x14ac:dyDescent="0.25">
      <c r="B26" s="31">
        <v>24</v>
      </c>
      <c r="C26" s="31" t="str">
        <f>IF(Cele!F30=1,"1",IF(Cele!F30=2,"2",""))</f>
        <v>1</v>
      </c>
      <c r="D26" s="31" t="str">
        <f>IF(Cele!G30=1,"1",IF(Cele!G30=2,"2",""))</f>
        <v/>
      </c>
      <c r="E26" s="31" t="str">
        <f>IF(Cele!H30=1,"1",IF(Cele!H30=2,"2",""))</f>
        <v/>
      </c>
      <c r="F26" s="31" t="str">
        <f>IF(Cele!I30=1,"1",IF(Cele!I30=2,"2",""))</f>
        <v/>
      </c>
      <c r="G26" s="31" t="str">
        <f>IF(Cele!J30=1,"1",IF(Cele!J30=2,"2",""))</f>
        <v>2</v>
      </c>
      <c r="H26" s="4" t="s">
        <v>136</v>
      </c>
      <c r="I26" s="4" t="s">
        <v>18</v>
      </c>
      <c r="J26" s="4" t="s">
        <v>22</v>
      </c>
      <c r="K26" s="4" t="s">
        <v>293</v>
      </c>
      <c r="L26" s="61" t="s">
        <v>294</v>
      </c>
      <c r="M26" s="4" t="s">
        <v>25</v>
      </c>
      <c r="N26" s="4">
        <v>2026</v>
      </c>
      <c r="O26" s="4">
        <v>2028</v>
      </c>
      <c r="P26" s="4" t="str">
        <f>_xlfn.CONCAT(Tabela1[[#This Row],[Rok rozpoczęcia realizacji]], "/",Tabela1[[#This Row],[Rok zakończenia realizacji]])</f>
        <v>2026/2028</v>
      </c>
      <c r="Q26" s="12" t="s">
        <v>33</v>
      </c>
      <c r="R26" s="4" t="s">
        <v>309</v>
      </c>
      <c r="S26" s="4" t="s">
        <v>271</v>
      </c>
      <c r="T26" s="4" t="s">
        <v>271</v>
      </c>
      <c r="U26" s="13"/>
    </row>
    <row r="27" spans="1:21" ht="90" x14ac:dyDescent="0.25">
      <c r="B27" s="31">
        <v>25</v>
      </c>
      <c r="C27" s="31" t="str">
        <f>IF(Cele!F31=1,"1",IF(Cele!F31=2,"2",""))</f>
        <v>1</v>
      </c>
      <c r="D27" s="31" t="str">
        <f>IF(Cele!G31=1,"1",IF(Cele!G31=2,"2",""))</f>
        <v/>
      </c>
      <c r="E27" s="31" t="str">
        <f>IF(Cele!H31=1,"1",IF(Cele!H31=2,"2",""))</f>
        <v/>
      </c>
      <c r="F27" s="31" t="str">
        <f>IF(Cele!I31=1,"1",IF(Cele!I31=2,"2",""))</f>
        <v/>
      </c>
      <c r="G27" s="31" t="str">
        <f>IF(Cele!J31=1,"1",IF(Cele!J31=2,"2",""))</f>
        <v>2</v>
      </c>
      <c r="H27" s="4" t="s">
        <v>136</v>
      </c>
      <c r="I27" s="4" t="s">
        <v>10</v>
      </c>
      <c r="J27" s="4" t="s">
        <v>22</v>
      </c>
      <c r="K27" s="4" t="s">
        <v>295</v>
      </c>
      <c r="L27" s="61" t="s">
        <v>325</v>
      </c>
      <c r="M27" s="4" t="s">
        <v>25</v>
      </c>
      <c r="N27" s="4">
        <v>2026</v>
      </c>
      <c r="O27" s="4">
        <v>2028</v>
      </c>
      <c r="P27" s="4" t="str">
        <f>_xlfn.CONCAT(Tabela1[[#This Row],[Rok rozpoczęcia realizacji]], "/",Tabela1[[#This Row],[Rok zakończenia realizacji]])</f>
        <v>2026/2028</v>
      </c>
      <c r="Q27" s="12" t="s">
        <v>33</v>
      </c>
      <c r="R27" s="4" t="s">
        <v>311</v>
      </c>
      <c r="S27" s="4" t="s">
        <v>271</v>
      </c>
      <c r="T27" s="4" t="s">
        <v>271</v>
      </c>
      <c r="U27" s="13"/>
    </row>
    <row r="28" spans="1:21" ht="152.44999999999999" customHeight="1" x14ac:dyDescent="0.25">
      <c r="B28" s="31">
        <v>26</v>
      </c>
      <c r="C28" s="31" t="str">
        <f>IF(Cele!F32=1,"1",IF(Cele!F32=2,"2",""))</f>
        <v/>
      </c>
      <c r="D28" s="31" t="str">
        <f>IF(Cele!G32=1,"1",IF(Cele!G32=2,"2",""))</f>
        <v/>
      </c>
      <c r="E28" s="31" t="str">
        <f>IF(Cele!H32=1,"1",IF(Cele!H32=2,"2",""))</f>
        <v>1</v>
      </c>
      <c r="F28" s="31" t="str">
        <f>IF(Cele!I32=1,"1",IF(Cele!I32=2,"2",""))</f>
        <v/>
      </c>
      <c r="G28" s="31" t="str">
        <f>IF(Cele!J32=1,"1",IF(Cele!J32=2,"2",""))</f>
        <v/>
      </c>
      <c r="H28" s="4" t="s">
        <v>113</v>
      </c>
      <c r="I28" s="4" t="s">
        <v>11</v>
      </c>
      <c r="J28" s="4" t="s">
        <v>23</v>
      </c>
      <c r="K28" s="4" t="s">
        <v>326</v>
      </c>
      <c r="L28" s="61" t="s">
        <v>296</v>
      </c>
      <c r="M28" s="4" t="s">
        <v>25</v>
      </c>
      <c r="N28" s="4">
        <v>2026</v>
      </c>
      <c r="O28" s="4">
        <v>2030</v>
      </c>
      <c r="P28" s="4" t="str">
        <f>_xlfn.CONCAT(Tabela1[[#This Row],[Rok rozpoczęcia realizacji]], "/",Tabela1[[#This Row],[Rok zakończenia realizacji]])</f>
        <v>2026/2030</v>
      </c>
      <c r="Q28" s="12">
        <f>120000*17</f>
        <v>2040000</v>
      </c>
      <c r="R28" s="4" t="s">
        <v>310</v>
      </c>
      <c r="S28" s="4" t="s">
        <v>298</v>
      </c>
      <c r="T28" s="4" t="s">
        <v>271</v>
      </c>
      <c r="U28" s="13"/>
    </row>
    <row r="29" spans="1:21" x14ac:dyDescent="0.25">
      <c r="B29" s="31">
        <v>27</v>
      </c>
      <c r="C29" s="31" t="str">
        <f>IF(Cele!F33=1,"1",IF(Cele!F33=2,"2",""))</f>
        <v/>
      </c>
      <c r="D29" s="31" t="str">
        <f>IF(Cele!G33=1,"1",IF(Cele!G33=2,"2",""))</f>
        <v/>
      </c>
      <c r="E29" s="31" t="str">
        <f>IF(Cele!H33=1,"1",IF(Cele!H33=2,"2",""))</f>
        <v/>
      </c>
      <c r="F29" s="31" t="str">
        <f>IF(Cele!I33=1,"1",IF(Cele!I33=2,"2",""))</f>
        <v/>
      </c>
      <c r="G29" s="31" t="str">
        <f>IF(Cele!J33=1,"1",IF(Cele!J33=2,"2",""))</f>
        <v/>
      </c>
      <c r="H29" s="4"/>
      <c r="I29" s="4"/>
      <c r="J29" s="4"/>
      <c r="K29" s="4"/>
      <c r="L29" s="61"/>
      <c r="M29" s="4"/>
      <c r="N29" s="4"/>
      <c r="O29" s="4"/>
      <c r="P29" s="4" t="str">
        <f>_xlfn.CONCAT(Tabela1[[#This Row],[Rok rozpoczęcia realizacji]], "/",Tabela1[[#This Row],[Rok zakończenia realizacji]])</f>
        <v>/</v>
      </c>
      <c r="Q29" s="12"/>
      <c r="R29" s="4"/>
      <c r="S29" s="4"/>
      <c r="T29" s="4"/>
      <c r="U29" s="13"/>
    </row>
    <row r="30" spans="1:21" x14ac:dyDescent="0.25">
      <c r="B30" s="31">
        <v>28</v>
      </c>
      <c r="C30" s="31" t="str">
        <f>IF(Cele!F34=1,"1",IF(Cele!F34=2,"2",""))</f>
        <v/>
      </c>
      <c r="D30" s="31" t="str">
        <f>IF(Cele!G34=1,"1",IF(Cele!G34=2,"2",""))</f>
        <v/>
      </c>
      <c r="E30" s="31" t="str">
        <f>IF(Cele!H34=1,"1",IF(Cele!H34=2,"2",""))</f>
        <v/>
      </c>
      <c r="F30" s="31" t="str">
        <f>IF(Cele!I34=1,"1",IF(Cele!I34=2,"2",""))</f>
        <v/>
      </c>
      <c r="G30" s="31" t="str">
        <f>IF(Cele!J34=1,"1",IF(Cele!J34=2,"2",""))</f>
        <v/>
      </c>
      <c r="H30" s="4"/>
      <c r="I30" s="4"/>
      <c r="J30" s="4"/>
      <c r="K30" s="4"/>
      <c r="L30" s="61"/>
      <c r="M30" s="4"/>
      <c r="N30" s="4"/>
      <c r="O30" s="4"/>
      <c r="P30" s="4" t="str">
        <f>_xlfn.CONCAT(Tabela1[[#This Row],[Rok rozpoczęcia realizacji]], "/",Tabela1[[#This Row],[Rok zakończenia realizacji]])</f>
        <v>/</v>
      </c>
      <c r="Q30" s="12"/>
      <c r="R30" s="4"/>
      <c r="S30" s="4"/>
      <c r="T30" s="4"/>
      <c r="U30" s="13"/>
    </row>
    <row r="31" spans="1:21" x14ac:dyDescent="0.25">
      <c r="B31" s="31">
        <v>29</v>
      </c>
      <c r="C31" s="31" t="str">
        <f>IF(Cele!F35=1,"1",IF(Cele!F35=2,"2",""))</f>
        <v/>
      </c>
      <c r="D31" s="31" t="str">
        <f>IF(Cele!G35=1,"1",IF(Cele!G35=2,"2",""))</f>
        <v/>
      </c>
      <c r="E31" s="31" t="str">
        <f>IF(Cele!H35=1,"1",IF(Cele!H35=2,"2",""))</f>
        <v/>
      </c>
      <c r="F31" s="31" t="str">
        <f>IF(Cele!I35=1,"1",IF(Cele!I35=2,"2",""))</f>
        <v/>
      </c>
      <c r="G31" s="31" t="str">
        <f>IF(Cele!J35=1,"1",IF(Cele!J35=2,"2",""))</f>
        <v/>
      </c>
      <c r="H31" s="4"/>
      <c r="I31" s="4"/>
      <c r="J31" s="4"/>
      <c r="K31" s="4"/>
      <c r="L31" s="61"/>
      <c r="M31" s="4"/>
      <c r="N31" s="4"/>
      <c r="O31" s="4"/>
      <c r="P31" s="4" t="str">
        <f>_xlfn.CONCAT(Tabela1[[#This Row],[Rok rozpoczęcia realizacji]], "/",Tabela1[[#This Row],[Rok zakończenia realizacji]])</f>
        <v>/</v>
      </c>
      <c r="Q31" s="12"/>
      <c r="R31" s="4"/>
      <c r="S31" s="4"/>
      <c r="T31" s="4"/>
      <c r="U31" s="13"/>
    </row>
    <row r="32" spans="1:21" x14ac:dyDescent="0.25">
      <c r="B32" s="31">
        <v>30</v>
      </c>
      <c r="C32" s="31" t="str">
        <f>IF(Cele!F36=1,"1",IF(Cele!F36=2,"2",""))</f>
        <v/>
      </c>
      <c r="D32" s="31" t="str">
        <f>IF(Cele!G36=1,"1",IF(Cele!G36=2,"2",""))</f>
        <v/>
      </c>
      <c r="E32" s="31" t="str">
        <f>IF(Cele!H36=1,"1",IF(Cele!H36=2,"2",""))</f>
        <v/>
      </c>
      <c r="F32" s="31" t="str">
        <f>IF(Cele!I36=1,"1",IF(Cele!I36=2,"2",""))</f>
        <v/>
      </c>
      <c r="G32" s="31" t="str">
        <f>IF(Cele!J36=1,"1",IF(Cele!J36=2,"2",""))</f>
        <v/>
      </c>
      <c r="H32" s="4"/>
      <c r="I32" s="4"/>
      <c r="J32" s="4"/>
      <c r="K32" s="4"/>
      <c r="L32" s="61"/>
      <c r="M32" s="4"/>
      <c r="N32" s="4"/>
      <c r="O32" s="4"/>
      <c r="P32" s="4" t="str">
        <f>_xlfn.CONCAT(Tabela1[[#This Row],[Rok rozpoczęcia realizacji]], "/",Tabela1[[#This Row],[Rok zakończenia realizacji]])</f>
        <v>/</v>
      </c>
      <c r="Q32" s="12"/>
      <c r="R32" s="4"/>
      <c r="S32" s="4"/>
      <c r="T32" s="4"/>
      <c r="U32" s="13"/>
    </row>
    <row r="33" spans="2:21" x14ac:dyDescent="0.25">
      <c r="B33" s="31">
        <v>31</v>
      </c>
      <c r="C33" s="31" t="str">
        <f>IF(Cele!F37=1,"1",IF(Cele!F37=2,"2",""))</f>
        <v/>
      </c>
      <c r="D33" s="31" t="str">
        <f>IF(Cele!G37=1,"1",IF(Cele!G37=2,"2",""))</f>
        <v/>
      </c>
      <c r="E33" s="31" t="str">
        <f>IF(Cele!H37=1,"1",IF(Cele!H37=2,"2",""))</f>
        <v/>
      </c>
      <c r="F33" s="31" t="str">
        <f>IF(Cele!I37=1,"1",IF(Cele!I37=2,"2",""))</f>
        <v/>
      </c>
      <c r="G33" s="31" t="str">
        <f>IF(Cele!J37=1,"1",IF(Cele!J37=2,"2",""))</f>
        <v/>
      </c>
      <c r="H33" s="4"/>
      <c r="I33" s="4"/>
      <c r="J33" s="4"/>
      <c r="K33" s="4"/>
      <c r="L33" s="61"/>
      <c r="M33" s="4"/>
      <c r="N33" s="4"/>
      <c r="O33" s="4"/>
      <c r="P33" s="4" t="str">
        <f>_xlfn.CONCAT(Tabela1[[#This Row],[Rok rozpoczęcia realizacji]], "/",Tabela1[[#This Row],[Rok zakończenia realizacji]])</f>
        <v>/</v>
      </c>
      <c r="Q33" s="12"/>
      <c r="R33" s="4"/>
      <c r="S33" s="4"/>
      <c r="T33" s="4"/>
      <c r="U33" s="13"/>
    </row>
    <row r="34" spans="2:21" x14ac:dyDescent="0.25">
      <c r="B34" s="31">
        <v>32</v>
      </c>
      <c r="C34" s="31" t="str">
        <f>IF(Cele!F38=1,"1",IF(Cele!F38=2,"2",""))</f>
        <v/>
      </c>
      <c r="D34" s="31" t="str">
        <f>IF(Cele!G38=1,"1",IF(Cele!G38=2,"2",""))</f>
        <v/>
      </c>
      <c r="E34" s="31" t="str">
        <f>IF(Cele!H38=1,"1",IF(Cele!H38=2,"2",""))</f>
        <v/>
      </c>
      <c r="F34" s="31" t="str">
        <f>IF(Cele!I38=1,"1",IF(Cele!I38=2,"2",""))</f>
        <v/>
      </c>
      <c r="G34" s="31" t="str">
        <f>IF(Cele!J38=1,"1",IF(Cele!J38=2,"2",""))</f>
        <v/>
      </c>
      <c r="H34" s="4"/>
      <c r="I34" s="4"/>
      <c r="J34" s="4"/>
      <c r="K34" s="4"/>
      <c r="L34" s="4"/>
      <c r="M34" s="4"/>
      <c r="N34" s="4"/>
      <c r="O34" s="4"/>
      <c r="P34" s="4" t="str">
        <f>_xlfn.CONCAT(Tabela1[[#This Row],[Rok rozpoczęcia realizacji]], "/",Tabela1[[#This Row],[Rok zakończenia realizacji]])</f>
        <v>/</v>
      </c>
      <c r="Q34" s="12"/>
      <c r="R34" s="4"/>
      <c r="S34" s="4"/>
      <c r="T34" s="4"/>
      <c r="U34" s="13"/>
    </row>
    <row r="35" spans="2:21" x14ac:dyDescent="0.25">
      <c r="B35" s="31">
        <v>33</v>
      </c>
      <c r="C35" s="31" t="str">
        <f>IF(Cele!F39=1,"1",IF(Cele!F39=2,"2",""))</f>
        <v/>
      </c>
      <c r="D35" s="31" t="str">
        <f>IF(Cele!G39=1,"1",IF(Cele!G39=2,"2",""))</f>
        <v/>
      </c>
      <c r="E35" s="31" t="str">
        <f>IF(Cele!H39=1,"1",IF(Cele!H39=2,"2",""))</f>
        <v/>
      </c>
      <c r="F35" s="31" t="str">
        <f>IF(Cele!I39=1,"1",IF(Cele!I39=2,"2",""))</f>
        <v/>
      </c>
      <c r="G35" s="31" t="str">
        <f>IF(Cele!J39=1,"1",IF(Cele!J39=2,"2",""))</f>
        <v/>
      </c>
      <c r="H35" s="4"/>
      <c r="I35" s="4"/>
      <c r="J35" s="4"/>
      <c r="K35" s="4"/>
      <c r="L35" s="4"/>
      <c r="M35" s="4"/>
      <c r="N35" s="4"/>
      <c r="O35" s="4"/>
      <c r="P35" s="4" t="str">
        <f>_xlfn.CONCAT(Tabela1[[#This Row],[Rok rozpoczęcia realizacji]], "/",Tabela1[[#This Row],[Rok zakończenia realizacji]])</f>
        <v>/</v>
      </c>
      <c r="Q35" s="12"/>
      <c r="R35" s="4"/>
      <c r="S35" s="4"/>
      <c r="T35" s="4"/>
      <c r="U35" s="13"/>
    </row>
    <row r="36" spans="2:21" x14ac:dyDescent="0.25">
      <c r="B36" s="31">
        <v>34</v>
      </c>
      <c r="C36" s="31" t="str">
        <f>IF(Cele!F40=1,"1",IF(Cele!F40=2,"2",""))</f>
        <v/>
      </c>
      <c r="D36" s="31" t="str">
        <f>IF(Cele!G40=1,"1",IF(Cele!G40=2,"2",""))</f>
        <v/>
      </c>
      <c r="E36" s="31" t="str">
        <f>IF(Cele!H40=1,"1",IF(Cele!H40=2,"2",""))</f>
        <v/>
      </c>
      <c r="F36" s="31" t="str">
        <f>IF(Cele!I40=1,"1",IF(Cele!I40=2,"2",""))</f>
        <v/>
      </c>
      <c r="G36" s="31" t="str">
        <f>IF(Cele!J40=1,"1",IF(Cele!J40=2,"2",""))</f>
        <v/>
      </c>
      <c r="H36" s="4"/>
      <c r="I36" s="4"/>
      <c r="J36" s="4"/>
      <c r="K36" s="4"/>
      <c r="L36" s="4"/>
      <c r="M36" s="4"/>
      <c r="N36" s="4"/>
      <c r="O36" s="4"/>
      <c r="P36" s="4" t="str">
        <f>_xlfn.CONCAT(Tabela1[[#This Row],[Rok rozpoczęcia realizacji]], "/",Tabela1[[#This Row],[Rok zakończenia realizacji]])</f>
        <v>/</v>
      </c>
      <c r="Q36" s="12"/>
      <c r="R36" s="4"/>
      <c r="S36" s="4"/>
      <c r="T36" s="4"/>
      <c r="U36" s="13"/>
    </row>
    <row r="37" spans="2:21" x14ac:dyDescent="0.25">
      <c r="B37" s="31">
        <v>35</v>
      </c>
      <c r="C37" s="31" t="str">
        <f>IF(Cele!F41=1,"1",IF(Cele!F41=2,"2",""))</f>
        <v/>
      </c>
      <c r="D37" s="31" t="str">
        <f>IF(Cele!G41=1,"1",IF(Cele!G41=2,"2",""))</f>
        <v/>
      </c>
      <c r="E37" s="31" t="str">
        <f>IF(Cele!H41=1,"1",IF(Cele!H41=2,"2",""))</f>
        <v/>
      </c>
      <c r="F37" s="31" t="str">
        <f>IF(Cele!I41=1,"1",IF(Cele!I41=2,"2",""))</f>
        <v/>
      </c>
      <c r="G37" s="31" t="str">
        <f>IF(Cele!J41=1,"1",IF(Cele!J41=2,"2",""))</f>
        <v/>
      </c>
      <c r="H37" s="4"/>
      <c r="I37" s="4"/>
      <c r="J37" s="4"/>
      <c r="K37" s="4"/>
      <c r="L37" s="4"/>
      <c r="M37" s="4"/>
      <c r="N37" s="4"/>
      <c r="O37" s="4"/>
      <c r="P37" s="4" t="str">
        <f>_xlfn.CONCAT(Tabela1[[#This Row],[Rok rozpoczęcia realizacji]], "/",Tabela1[[#This Row],[Rok zakończenia realizacji]])</f>
        <v>/</v>
      </c>
      <c r="Q37" s="12"/>
      <c r="R37" s="4"/>
      <c r="S37" s="4"/>
      <c r="T37" s="4"/>
      <c r="U37" s="13"/>
    </row>
    <row r="38" spans="2:21" x14ac:dyDescent="0.25">
      <c r="B38" s="31">
        <v>36</v>
      </c>
      <c r="C38" s="31" t="str">
        <f>IF(Cele!F42=1,"1",IF(Cele!F42=2,"2",""))</f>
        <v/>
      </c>
      <c r="D38" s="31" t="str">
        <f>IF(Cele!G42=1,"1",IF(Cele!G42=2,"2",""))</f>
        <v/>
      </c>
      <c r="E38" s="31" t="str">
        <f>IF(Cele!H42=1,"1",IF(Cele!H42=2,"2",""))</f>
        <v/>
      </c>
      <c r="F38" s="31" t="str">
        <f>IF(Cele!I42=1,"1",IF(Cele!I42=2,"2",""))</f>
        <v/>
      </c>
      <c r="G38" s="31" t="str">
        <f>IF(Cele!J42=1,"1",IF(Cele!J42=2,"2",""))</f>
        <v/>
      </c>
      <c r="H38" s="4"/>
      <c r="I38" s="4"/>
      <c r="J38" s="4"/>
      <c r="K38" s="4"/>
      <c r="L38" s="4"/>
      <c r="M38" s="4"/>
      <c r="N38" s="4"/>
      <c r="O38" s="4"/>
      <c r="P38" s="4" t="str">
        <f>_xlfn.CONCAT(Tabela1[[#This Row],[Rok rozpoczęcia realizacji]], "/",Tabela1[[#This Row],[Rok zakończenia realizacji]])</f>
        <v>/</v>
      </c>
      <c r="Q38" s="12"/>
      <c r="R38" s="4"/>
      <c r="S38" s="4"/>
      <c r="T38" s="4"/>
      <c r="U38" s="13"/>
    </row>
    <row r="39" spans="2:21" x14ac:dyDescent="0.25">
      <c r="B39" s="31">
        <v>37</v>
      </c>
      <c r="C39" s="31" t="str">
        <f>IF(Cele!F43=1,"1",IF(Cele!F43=2,"2",""))</f>
        <v/>
      </c>
      <c r="D39" s="31" t="str">
        <f>IF(Cele!G43=1,"1",IF(Cele!G43=2,"2",""))</f>
        <v/>
      </c>
      <c r="E39" s="31" t="str">
        <f>IF(Cele!H43=1,"1",IF(Cele!H43=2,"2",""))</f>
        <v/>
      </c>
      <c r="F39" s="31" t="str">
        <f>IF(Cele!I43=1,"1",IF(Cele!I43=2,"2",""))</f>
        <v/>
      </c>
      <c r="G39" s="31" t="str">
        <f>IF(Cele!J43=1,"1",IF(Cele!J43=2,"2",""))</f>
        <v/>
      </c>
      <c r="H39" s="4"/>
      <c r="I39" s="4"/>
      <c r="J39" s="4"/>
      <c r="K39" s="4"/>
      <c r="L39" s="4"/>
      <c r="M39" s="4"/>
      <c r="N39" s="4"/>
      <c r="O39" s="4"/>
      <c r="P39" s="4" t="str">
        <f>_xlfn.CONCAT(Tabela1[[#This Row],[Rok rozpoczęcia realizacji]], "/",Tabela1[[#This Row],[Rok zakończenia realizacji]])</f>
        <v>/</v>
      </c>
      <c r="Q39" s="12"/>
      <c r="R39" s="4"/>
      <c r="S39" s="4"/>
      <c r="T39" s="4"/>
      <c r="U39" s="13"/>
    </row>
    <row r="40" spans="2:21" x14ac:dyDescent="0.25">
      <c r="B40" s="31">
        <v>38</v>
      </c>
      <c r="C40" s="31" t="str">
        <f>IF(Cele!F44=1,"1",IF(Cele!F44=2,"2",""))</f>
        <v/>
      </c>
      <c r="D40" s="31" t="str">
        <f>IF(Cele!G44=1,"1",IF(Cele!G44=2,"2",""))</f>
        <v/>
      </c>
      <c r="E40" s="31" t="str">
        <f>IF(Cele!H44=1,"1",IF(Cele!H44=2,"2",""))</f>
        <v/>
      </c>
      <c r="F40" s="31" t="str">
        <f>IF(Cele!I44=1,"1",IF(Cele!I44=2,"2",""))</f>
        <v/>
      </c>
      <c r="G40" s="31" t="str">
        <f>IF(Cele!J44=1,"1",IF(Cele!J44=2,"2",""))</f>
        <v/>
      </c>
      <c r="H40" s="4"/>
      <c r="I40" s="4"/>
      <c r="J40" s="4"/>
      <c r="K40" s="4"/>
      <c r="L40" s="4"/>
      <c r="M40" s="4"/>
      <c r="N40" s="4"/>
      <c r="O40" s="4"/>
      <c r="P40" s="4" t="str">
        <f>_xlfn.CONCAT(Tabela1[[#This Row],[Rok rozpoczęcia realizacji]], "/",Tabela1[[#This Row],[Rok zakończenia realizacji]])</f>
        <v>/</v>
      </c>
      <c r="Q40" s="12"/>
      <c r="R40" s="4"/>
      <c r="S40" s="4"/>
      <c r="T40" s="4"/>
      <c r="U40" s="13"/>
    </row>
    <row r="41" spans="2:21" x14ac:dyDescent="0.25">
      <c r="B41" s="31">
        <v>39</v>
      </c>
      <c r="C41" s="31" t="str">
        <f>IF(Cele!F45=1,"1",IF(Cele!F45=2,"2",""))</f>
        <v/>
      </c>
      <c r="D41" s="31" t="str">
        <f>IF(Cele!G45=1,"1",IF(Cele!G45=2,"2",""))</f>
        <v/>
      </c>
      <c r="E41" s="31" t="str">
        <f>IF(Cele!H45=1,"1",IF(Cele!H45=2,"2",""))</f>
        <v/>
      </c>
      <c r="F41" s="31" t="str">
        <f>IF(Cele!I45=1,"1",IF(Cele!I45=2,"2",""))</f>
        <v/>
      </c>
      <c r="G41" s="31" t="str">
        <f>IF(Cele!J45=1,"1",IF(Cele!J45=2,"2",""))</f>
        <v/>
      </c>
      <c r="H41" s="4"/>
      <c r="I41" s="4"/>
      <c r="J41" s="4"/>
      <c r="K41" s="4"/>
      <c r="L41" s="4"/>
      <c r="M41" s="4"/>
      <c r="N41" s="4"/>
      <c r="O41" s="4"/>
      <c r="P41" s="4" t="str">
        <f>_xlfn.CONCAT(Tabela1[[#This Row],[Rok rozpoczęcia realizacji]], "/",Tabela1[[#This Row],[Rok zakończenia realizacji]])</f>
        <v>/</v>
      </c>
      <c r="Q41" s="12"/>
      <c r="R41" s="4"/>
      <c r="S41" s="4"/>
      <c r="T41" s="4"/>
      <c r="U41" s="13"/>
    </row>
    <row r="42" spans="2:21" x14ac:dyDescent="0.25">
      <c r="B42" s="31">
        <v>40</v>
      </c>
      <c r="C42" s="31" t="str">
        <f>IF(Cele!F46=1,"1",IF(Cele!F46=2,"2",""))</f>
        <v/>
      </c>
      <c r="D42" s="31" t="str">
        <f>IF(Cele!G46=1,"1",IF(Cele!G46=2,"2",""))</f>
        <v/>
      </c>
      <c r="E42" s="31" t="str">
        <f>IF(Cele!H46=1,"1",IF(Cele!H46=2,"2",""))</f>
        <v/>
      </c>
      <c r="F42" s="31" t="str">
        <f>IF(Cele!I46=1,"1",IF(Cele!I46=2,"2",""))</f>
        <v/>
      </c>
      <c r="G42" s="31" t="str">
        <f>IF(Cele!J46=1,"1",IF(Cele!J46=2,"2",""))</f>
        <v/>
      </c>
      <c r="H42" s="4"/>
      <c r="I42" s="4"/>
      <c r="J42" s="4"/>
      <c r="K42" s="4"/>
      <c r="L42" s="4"/>
      <c r="M42" s="4"/>
      <c r="N42" s="4"/>
      <c r="O42" s="4"/>
      <c r="P42" s="4" t="str">
        <f>_xlfn.CONCAT(Tabela1[[#This Row],[Rok rozpoczęcia realizacji]], "/",Tabela1[[#This Row],[Rok zakończenia realizacji]])</f>
        <v>/</v>
      </c>
      <c r="Q42" s="12"/>
      <c r="R42" s="4"/>
      <c r="S42" s="4"/>
      <c r="T42" s="4"/>
      <c r="U42" s="13"/>
    </row>
    <row r="43" spans="2:21" x14ac:dyDescent="0.25">
      <c r="B43" s="31">
        <v>41</v>
      </c>
      <c r="C43" s="31" t="str">
        <f>IF(Cele!F47=1,"1",IF(Cele!F47=2,"2",""))</f>
        <v/>
      </c>
      <c r="D43" s="31" t="str">
        <f>IF(Cele!G47=1,"1",IF(Cele!G47=2,"2",""))</f>
        <v/>
      </c>
      <c r="E43" s="31" t="str">
        <f>IF(Cele!H47=1,"1",IF(Cele!H47=2,"2",""))</f>
        <v/>
      </c>
      <c r="F43" s="31" t="str">
        <f>IF(Cele!I47=1,"1",IF(Cele!I47=2,"2",""))</f>
        <v/>
      </c>
      <c r="G43" s="31" t="str">
        <f>IF(Cele!J47=1,"1",IF(Cele!J47=2,"2",""))</f>
        <v/>
      </c>
      <c r="H43" s="4"/>
      <c r="I43" s="4"/>
      <c r="J43" s="4"/>
      <c r="K43" s="4"/>
      <c r="L43" s="4"/>
      <c r="M43" s="4"/>
      <c r="N43" s="4"/>
      <c r="O43" s="4"/>
      <c r="P43" s="4" t="str">
        <f>_xlfn.CONCAT(Tabela1[[#This Row],[Rok rozpoczęcia realizacji]], "/",Tabela1[[#This Row],[Rok zakończenia realizacji]])</f>
        <v>/</v>
      </c>
      <c r="Q43" s="12"/>
      <c r="R43" s="4"/>
      <c r="S43" s="4"/>
      <c r="T43" s="4"/>
      <c r="U43" s="13"/>
    </row>
    <row r="44" spans="2:21" x14ac:dyDescent="0.25">
      <c r="B44" s="31">
        <v>42</v>
      </c>
      <c r="C44" s="31" t="str">
        <f>IF(Cele!F48=1,"1",IF(Cele!F48=2,"2",""))</f>
        <v/>
      </c>
      <c r="D44" s="31" t="str">
        <f>IF(Cele!G48=1,"1",IF(Cele!G48=2,"2",""))</f>
        <v/>
      </c>
      <c r="E44" s="31" t="str">
        <f>IF(Cele!H48=1,"1",IF(Cele!H48=2,"2",""))</f>
        <v/>
      </c>
      <c r="F44" s="31" t="str">
        <f>IF(Cele!I48=1,"1",IF(Cele!I48=2,"2",""))</f>
        <v/>
      </c>
      <c r="G44" s="31" t="str">
        <f>IF(Cele!J48=1,"1",IF(Cele!J48=2,"2",""))</f>
        <v/>
      </c>
      <c r="H44" s="4"/>
      <c r="I44" s="4"/>
      <c r="J44" s="4"/>
      <c r="K44" s="4"/>
      <c r="L44" s="4"/>
      <c r="M44" s="4"/>
      <c r="N44" s="4"/>
      <c r="O44" s="4"/>
      <c r="P44" s="4" t="str">
        <f>_xlfn.CONCAT(Tabela1[[#This Row],[Rok rozpoczęcia realizacji]], "/",Tabela1[[#This Row],[Rok zakończenia realizacji]])</f>
        <v>/</v>
      </c>
      <c r="Q44" s="12"/>
      <c r="R44" s="4"/>
      <c r="S44" s="4"/>
      <c r="T44" s="4"/>
      <c r="U44" s="13"/>
    </row>
    <row r="45" spans="2:21" x14ac:dyDescent="0.25">
      <c r="B45" s="31">
        <v>43</v>
      </c>
      <c r="C45" s="31" t="str">
        <f>IF(Cele!F49=1,"1",IF(Cele!F49=2,"2",""))</f>
        <v/>
      </c>
      <c r="D45" s="31" t="str">
        <f>IF(Cele!G49=1,"1",IF(Cele!G49=2,"2",""))</f>
        <v/>
      </c>
      <c r="E45" s="31" t="str">
        <f>IF(Cele!H49=1,"1",IF(Cele!H49=2,"2",""))</f>
        <v/>
      </c>
      <c r="F45" s="31" t="str">
        <f>IF(Cele!I49=1,"1",IF(Cele!I49=2,"2",""))</f>
        <v/>
      </c>
      <c r="G45" s="31" t="str">
        <f>IF(Cele!J49=1,"1",IF(Cele!J49=2,"2",""))</f>
        <v/>
      </c>
      <c r="H45" s="4"/>
      <c r="I45" s="4"/>
      <c r="J45" s="4"/>
      <c r="K45" s="4"/>
      <c r="L45" s="4"/>
      <c r="M45" s="4"/>
      <c r="N45" s="4"/>
      <c r="O45" s="4"/>
      <c r="P45" s="4" t="str">
        <f>_xlfn.CONCAT(Tabela1[[#This Row],[Rok rozpoczęcia realizacji]], "/",Tabela1[[#This Row],[Rok zakończenia realizacji]])</f>
        <v>/</v>
      </c>
      <c r="Q45" s="12"/>
      <c r="R45" s="4"/>
      <c r="S45" s="4"/>
      <c r="T45" s="4"/>
      <c r="U45" s="13"/>
    </row>
    <row r="46" spans="2:21" x14ac:dyDescent="0.25">
      <c r="B46" s="31">
        <v>44</v>
      </c>
      <c r="C46" s="31" t="str">
        <f>IF(Cele!F50=1,"1",IF(Cele!F50=2,"2",""))</f>
        <v/>
      </c>
      <c r="D46" s="31" t="str">
        <f>IF(Cele!G50=1,"1",IF(Cele!G50=2,"2",""))</f>
        <v/>
      </c>
      <c r="E46" s="31" t="str">
        <f>IF(Cele!H50=1,"1",IF(Cele!H50=2,"2",""))</f>
        <v/>
      </c>
      <c r="F46" s="31" t="str">
        <f>IF(Cele!I50=1,"1",IF(Cele!I50=2,"2",""))</f>
        <v/>
      </c>
      <c r="G46" s="31" t="str">
        <f>IF(Cele!J50=1,"1",IF(Cele!J50=2,"2",""))</f>
        <v/>
      </c>
      <c r="H46" s="4"/>
      <c r="I46" s="4"/>
      <c r="J46" s="4"/>
      <c r="K46" s="4"/>
      <c r="L46" s="4"/>
      <c r="M46" s="4"/>
      <c r="N46" s="4"/>
      <c r="O46" s="4"/>
      <c r="P46" s="4" t="str">
        <f>_xlfn.CONCAT(Tabela1[[#This Row],[Rok rozpoczęcia realizacji]], "/",Tabela1[[#This Row],[Rok zakończenia realizacji]])</f>
        <v>/</v>
      </c>
      <c r="Q46" s="12"/>
      <c r="R46" s="4"/>
      <c r="S46" s="4"/>
      <c r="T46" s="4"/>
      <c r="U46" s="13"/>
    </row>
    <row r="47" spans="2:21" x14ac:dyDescent="0.25">
      <c r="B47" s="31">
        <v>45</v>
      </c>
      <c r="C47" s="31" t="str">
        <f>IF(Cele!F51=1,"1",IF(Cele!F51=2,"2",""))</f>
        <v/>
      </c>
      <c r="D47" s="31" t="str">
        <f>IF(Cele!G51=1,"1",IF(Cele!G51=2,"2",""))</f>
        <v/>
      </c>
      <c r="E47" s="31" t="str">
        <f>IF(Cele!H51=1,"1",IF(Cele!H51=2,"2",""))</f>
        <v/>
      </c>
      <c r="F47" s="31" t="str">
        <f>IF(Cele!I51=1,"1",IF(Cele!I51=2,"2",""))</f>
        <v/>
      </c>
      <c r="G47" s="31" t="str">
        <f>IF(Cele!J51=1,"1",IF(Cele!J51=2,"2",""))</f>
        <v/>
      </c>
      <c r="H47" s="4"/>
      <c r="I47" s="4"/>
      <c r="J47" s="4"/>
      <c r="K47" s="4"/>
      <c r="L47" s="4"/>
      <c r="M47" s="4"/>
      <c r="N47" s="4"/>
      <c r="O47" s="4"/>
      <c r="P47" s="4" t="str">
        <f>_xlfn.CONCAT(Tabela1[[#This Row],[Rok rozpoczęcia realizacji]], "/",Tabela1[[#This Row],[Rok zakończenia realizacji]])</f>
        <v>/</v>
      </c>
      <c r="Q47" s="12"/>
      <c r="R47" s="4"/>
      <c r="S47" s="4"/>
      <c r="T47" s="4"/>
      <c r="U47" s="13"/>
    </row>
    <row r="48" spans="2:21" x14ac:dyDescent="0.25">
      <c r="B48" s="31">
        <v>46</v>
      </c>
      <c r="C48" s="31" t="str">
        <f>IF(Cele!F52=1,"1",IF(Cele!F52=2,"2",""))</f>
        <v/>
      </c>
      <c r="D48" s="31" t="str">
        <f>IF(Cele!G52=1,"1",IF(Cele!G52=2,"2",""))</f>
        <v/>
      </c>
      <c r="E48" s="31" t="str">
        <f>IF(Cele!H52=1,"1",IF(Cele!H52=2,"2",""))</f>
        <v/>
      </c>
      <c r="F48" s="31" t="str">
        <f>IF(Cele!I52=1,"1",IF(Cele!I52=2,"2",""))</f>
        <v/>
      </c>
      <c r="G48" s="31" t="str">
        <f>IF(Cele!J52=1,"1",IF(Cele!J52=2,"2",""))</f>
        <v/>
      </c>
      <c r="H48" s="4"/>
      <c r="I48" s="4"/>
      <c r="J48" s="4"/>
      <c r="K48" s="4"/>
      <c r="L48" s="4"/>
      <c r="M48" s="4"/>
      <c r="N48" s="4"/>
      <c r="O48" s="4"/>
      <c r="P48" s="4" t="str">
        <f>_xlfn.CONCAT(Tabela1[[#This Row],[Rok rozpoczęcia realizacji]], "/",Tabela1[[#This Row],[Rok zakończenia realizacji]])</f>
        <v>/</v>
      </c>
      <c r="Q48" s="12"/>
      <c r="R48" s="4"/>
      <c r="S48" s="4"/>
      <c r="T48" s="4"/>
      <c r="U48" s="13"/>
    </row>
    <row r="49" spans="2:21" x14ac:dyDescent="0.25">
      <c r="B49" s="31">
        <v>47</v>
      </c>
      <c r="C49" s="31" t="str">
        <f>IF(Cele!F53=1,"1",IF(Cele!F53=2,"2",""))</f>
        <v/>
      </c>
      <c r="D49" s="31" t="str">
        <f>IF(Cele!G53=1,"1",IF(Cele!G53=2,"2",""))</f>
        <v/>
      </c>
      <c r="E49" s="31" t="str">
        <f>IF(Cele!H53=1,"1",IF(Cele!H53=2,"2",""))</f>
        <v/>
      </c>
      <c r="F49" s="31" t="str">
        <f>IF(Cele!I53=1,"1",IF(Cele!I53=2,"2",""))</f>
        <v/>
      </c>
      <c r="G49" s="31" t="str">
        <f>IF(Cele!J53=1,"1",IF(Cele!J53=2,"2",""))</f>
        <v/>
      </c>
      <c r="H49" s="4"/>
      <c r="I49" s="4"/>
      <c r="J49" s="4"/>
      <c r="K49" s="4"/>
      <c r="L49" s="4"/>
      <c r="M49" s="4"/>
      <c r="N49" s="4"/>
      <c r="O49" s="4"/>
      <c r="P49" s="4" t="str">
        <f>_xlfn.CONCAT(Tabela1[[#This Row],[Rok rozpoczęcia realizacji]], "/",Tabela1[[#This Row],[Rok zakończenia realizacji]])</f>
        <v>/</v>
      </c>
      <c r="Q49" s="12"/>
      <c r="R49" s="4"/>
      <c r="S49" s="4"/>
      <c r="T49" s="4"/>
      <c r="U49" s="13"/>
    </row>
    <row r="50" spans="2:21" x14ac:dyDescent="0.25">
      <c r="B50" s="31">
        <v>48</v>
      </c>
      <c r="C50" s="31" t="str">
        <f>IF(Cele!F54=1,"1",IF(Cele!F54=2,"2",""))</f>
        <v/>
      </c>
      <c r="D50" s="31" t="str">
        <f>IF(Cele!G54=1,"1",IF(Cele!G54=2,"2",""))</f>
        <v/>
      </c>
      <c r="E50" s="31" t="str">
        <f>IF(Cele!H54=1,"1",IF(Cele!H54=2,"2",""))</f>
        <v/>
      </c>
      <c r="F50" s="31" t="str">
        <f>IF(Cele!I54=1,"1",IF(Cele!I54=2,"2",""))</f>
        <v/>
      </c>
      <c r="G50" s="31" t="str">
        <f>IF(Cele!J54=1,"1",IF(Cele!J54=2,"2",""))</f>
        <v/>
      </c>
      <c r="H50" s="4"/>
      <c r="I50" s="4"/>
      <c r="J50" s="4"/>
      <c r="K50" s="4"/>
      <c r="L50" s="4"/>
      <c r="M50" s="4"/>
      <c r="N50" s="4"/>
      <c r="O50" s="4"/>
      <c r="P50" s="4" t="str">
        <f>_xlfn.CONCAT(Tabela1[[#This Row],[Rok rozpoczęcia realizacji]], "/",Tabela1[[#This Row],[Rok zakończenia realizacji]])</f>
        <v>/</v>
      </c>
      <c r="Q50" s="12"/>
      <c r="R50" s="4"/>
      <c r="S50" s="4"/>
      <c r="T50" s="4"/>
      <c r="U50" s="13"/>
    </row>
    <row r="51" spans="2:21" x14ac:dyDescent="0.25">
      <c r="B51" s="31">
        <v>49</v>
      </c>
      <c r="C51" s="31" t="str">
        <f>IF(Cele!F55=1,"1",IF(Cele!F55=2,"2",""))</f>
        <v/>
      </c>
      <c r="D51" s="31" t="str">
        <f>IF(Cele!G55=1,"1",IF(Cele!G55=2,"2",""))</f>
        <v/>
      </c>
      <c r="E51" s="31" t="str">
        <f>IF(Cele!H55=1,"1",IF(Cele!H55=2,"2",""))</f>
        <v/>
      </c>
      <c r="F51" s="31" t="str">
        <f>IF(Cele!I55=1,"1",IF(Cele!I55=2,"2",""))</f>
        <v/>
      </c>
      <c r="G51" s="31" t="str">
        <f>IF(Cele!J55=1,"1",IF(Cele!J55=2,"2",""))</f>
        <v/>
      </c>
      <c r="H51" s="4"/>
      <c r="I51" s="4"/>
      <c r="J51" s="4"/>
      <c r="K51" s="4"/>
      <c r="L51" s="4"/>
      <c r="M51" s="4"/>
      <c r="N51" s="4"/>
      <c r="O51" s="4"/>
      <c r="P51" s="4" t="str">
        <f>_xlfn.CONCAT(Tabela1[[#This Row],[Rok rozpoczęcia realizacji]], "/",Tabela1[[#This Row],[Rok zakończenia realizacji]])</f>
        <v>/</v>
      </c>
      <c r="Q51" s="12"/>
      <c r="R51" s="4"/>
      <c r="S51" s="4"/>
      <c r="T51" s="4"/>
      <c r="U51" s="13"/>
    </row>
    <row r="52" spans="2:21" x14ac:dyDescent="0.25">
      <c r="B52" s="31">
        <v>50</v>
      </c>
      <c r="C52" s="31" t="str">
        <f>IF(Cele!F56=1,"1",IF(Cele!F56=2,"2",""))</f>
        <v/>
      </c>
      <c r="D52" s="31" t="str">
        <f>IF(Cele!G56=1,"1",IF(Cele!G56=2,"2",""))</f>
        <v/>
      </c>
      <c r="E52" s="31" t="str">
        <f>IF(Cele!H56=1,"1",IF(Cele!H56=2,"2",""))</f>
        <v/>
      </c>
      <c r="F52" s="31" t="str">
        <f>IF(Cele!I56=1,"1",IF(Cele!I56=2,"2",""))</f>
        <v/>
      </c>
      <c r="G52" s="31" t="str">
        <f>IF(Cele!J56=1,"1",IF(Cele!J56=2,"2",""))</f>
        <v/>
      </c>
      <c r="H52" s="4"/>
      <c r="I52" s="4"/>
      <c r="J52" s="4"/>
      <c r="K52" s="4"/>
      <c r="L52" s="4"/>
      <c r="M52" s="4"/>
      <c r="N52" s="4"/>
      <c r="O52" s="4"/>
      <c r="P52" s="4" t="str">
        <f>_xlfn.CONCAT(Tabela1[[#This Row],[Rok rozpoczęcia realizacji]], "/",Tabela1[[#This Row],[Rok zakończenia realizacji]])</f>
        <v>/</v>
      </c>
      <c r="Q52" s="12"/>
      <c r="R52" s="4"/>
      <c r="S52" s="4"/>
      <c r="T52" s="4"/>
      <c r="U52" s="13"/>
    </row>
    <row r="53" spans="2:21" x14ac:dyDescent="0.25">
      <c r="B53" s="31">
        <v>51</v>
      </c>
      <c r="C53" s="31" t="str">
        <f>IF(Cele!F57=1,"1",IF(Cele!F57=2,"2",""))</f>
        <v/>
      </c>
      <c r="D53" s="31" t="str">
        <f>IF(Cele!G57=1,"1",IF(Cele!G57=2,"2",""))</f>
        <v/>
      </c>
      <c r="E53" s="31" t="str">
        <f>IF(Cele!H57=1,"1",IF(Cele!H57=2,"2",""))</f>
        <v/>
      </c>
      <c r="F53" s="31" t="str">
        <f>IF(Cele!I57=1,"1",IF(Cele!I57=2,"2",""))</f>
        <v/>
      </c>
      <c r="G53" s="31" t="str">
        <f>IF(Cele!J57=1,"1",IF(Cele!J57=2,"2",""))</f>
        <v/>
      </c>
      <c r="H53" s="4"/>
      <c r="I53" s="4"/>
      <c r="J53" s="4"/>
      <c r="K53" s="4"/>
      <c r="L53" s="4"/>
      <c r="M53" s="4"/>
      <c r="N53" s="4"/>
      <c r="O53" s="4"/>
      <c r="P53" s="4" t="str">
        <f>_xlfn.CONCAT(Tabela1[[#This Row],[Rok rozpoczęcia realizacji]], "/",Tabela1[[#This Row],[Rok zakończenia realizacji]])</f>
        <v>/</v>
      </c>
      <c r="Q53" s="12"/>
      <c r="R53" s="4"/>
      <c r="S53" s="4"/>
      <c r="T53" s="4"/>
      <c r="U53" s="13"/>
    </row>
    <row r="54" spans="2:21" x14ac:dyDescent="0.25">
      <c r="B54" s="31">
        <v>52</v>
      </c>
      <c r="C54" s="31" t="str">
        <f>IF(Cele!F58=1,"1",IF(Cele!F58=2,"2",""))</f>
        <v/>
      </c>
      <c r="D54" s="31" t="str">
        <f>IF(Cele!G58=1,"1",IF(Cele!G58=2,"2",""))</f>
        <v/>
      </c>
      <c r="E54" s="31" t="str">
        <f>IF(Cele!H58=1,"1",IF(Cele!H58=2,"2",""))</f>
        <v/>
      </c>
      <c r="F54" s="31" t="str">
        <f>IF(Cele!I58=1,"1",IF(Cele!I58=2,"2",""))</f>
        <v/>
      </c>
      <c r="G54" s="31" t="str">
        <f>IF(Cele!J58=1,"1",IF(Cele!J58=2,"2",""))</f>
        <v/>
      </c>
      <c r="H54" s="4"/>
      <c r="I54" s="4"/>
      <c r="J54" s="4"/>
      <c r="K54" s="4"/>
      <c r="L54" s="4"/>
      <c r="M54" s="4"/>
      <c r="N54" s="4"/>
      <c r="O54" s="4"/>
      <c r="P54" s="4" t="str">
        <f>_xlfn.CONCAT(Tabela1[[#This Row],[Rok rozpoczęcia realizacji]], "/",Tabela1[[#This Row],[Rok zakończenia realizacji]])</f>
        <v>/</v>
      </c>
      <c r="Q54" s="12"/>
      <c r="R54" s="4"/>
      <c r="S54" s="4"/>
      <c r="T54" s="4"/>
      <c r="U54" s="13"/>
    </row>
    <row r="55" spans="2:21" x14ac:dyDescent="0.25">
      <c r="B55" s="31">
        <v>53</v>
      </c>
      <c r="C55" s="31" t="str">
        <f>IF(Cele!F59=1,"1",IF(Cele!F59=2,"2",""))</f>
        <v/>
      </c>
      <c r="D55" s="31" t="str">
        <f>IF(Cele!G59=1,"1",IF(Cele!G59=2,"2",""))</f>
        <v/>
      </c>
      <c r="E55" s="31" t="str">
        <f>IF(Cele!H59=1,"1",IF(Cele!H59=2,"2",""))</f>
        <v/>
      </c>
      <c r="F55" s="31" t="str">
        <f>IF(Cele!I59=1,"1",IF(Cele!I59=2,"2",""))</f>
        <v/>
      </c>
      <c r="G55" s="31" t="str">
        <f>IF(Cele!J59=1,"1",IF(Cele!J59=2,"2",""))</f>
        <v/>
      </c>
      <c r="H55" s="4"/>
      <c r="I55" s="4"/>
      <c r="J55" s="4"/>
      <c r="K55" s="4"/>
      <c r="L55" s="4"/>
      <c r="M55" s="4"/>
      <c r="N55" s="4"/>
      <c r="O55" s="4"/>
      <c r="P55" s="4" t="str">
        <f>_xlfn.CONCAT(Tabela1[[#This Row],[Rok rozpoczęcia realizacji]], "/",Tabela1[[#This Row],[Rok zakończenia realizacji]])</f>
        <v>/</v>
      </c>
      <c r="Q55" s="12"/>
      <c r="R55" s="4"/>
      <c r="S55" s="4"/>
      <c r="T55" s="4"/>
      <c r="U55" s="13"/>
    </row>
    <row r="56" spans="2:21" x14ac:dyDescent="0.25">
      <c r="B56" s="31">
        <v>54</v>
      </c>
      <c r="C56" s="31" t="str">
        <f>IF(Cele!F60=1,"1",IF(Cele!F60=2,"2",""))</f>
        <v/>
      </c>
      <c r="D56" s="31" t="str">
        <f>IF(Cele!G60=1,"1",IF(Cele!G60=2,"2",""))</f>
        <v/>
      </c>
      <c r="E56" s="31" t="str">
        <f>IF(Cele!H60=1,"1",IF(Cele!H60=2,"2",""))</f>
        <v/>
      </c>
      <c r="F56" s="31" t="str">
        <f>IF(Cele!I60=1,"1",IF(Cele!I60=2,"2",""))</f>
        <v/>
      </c>
      <c r="G56" s="31" t="str">
        <f>IF(Cele!J60=1,"1",IF(Cele!J60=2,"2",""))</f>
        <v/>
      </c>
      <c r="H56" s="4"/>
      <c r="I56" s="4"/>
      <c r="J56" s="4"/>
      <c r="K56" s="4"/>
      <c r="L56" s="4"/>
      <c r="M56" s="4"/>
      <c r="N56" s="4"/>
      <c r="O56" s="4"/>
      <c r="P56" s="4" t="str">
        <f>_xlfn.CONCAT(Tabela1[[#This Row],[Rok rozpoczęcia realizacji]], "/",Tabela1[[#This Row],[Rok zakończenia realizacji]])</f>
        <v>/</v>
      </c>
      <c r="Q56" s="12"/>
      <c r="R56" s="4"/>
      <c r="S56" s="4"/>
      <c r="T56" s="4"/>
      <c r="U56" s="13"/>
    </row>
    <row r="57" spans="2:21" x14ac:dyDescent="0.25">
      <c r="B57" s="31">
        <v>55</v>
      </c>
      <c r="C57" s="31" t="str">
        <f>IF(Cele!F61=1,"1",IF(Cele!F61=2,"2",""))</f>
        <v/>
      </c>
      <c r="D57" s="31" t="str">
        <f>IF(Cele!G61=1,"1",IF(Cele!G61=2,"2",""))</f>
        <v/>
      </c>
      <c r="E57" s="31" t="str">
        <f>IF(Cele!H61=1,"1",IF(Cele!H61=2,"2",""))</f>
        <v/>
      </c>
      <c r="F57" s="31" t="str">
        <f>IF(Cele!I61=1,"1",IF(Cele!I61=2,"2",""))</f>
        <v/>
      </c>
      <c r="G57" s="31" t="str">
        <f>IF(Cele!J61=1,"1",IF(Cele!J61=2,"2",""))</f>
        <v/>
      </c>
      <c r="H57" s="4"/>
      <c r="I57" s="4"/>
      <c r="J57" s="4"/>
      <c r="K57" s="4"/>
      <c r="L57" s="4"/>
      <c r="M57" s="4"/>
      <c r="N57" s="4"/>
      <c r="O57" s="4"/>
      <c r="P57" s="4" t="str">
        <f>_xlfn.CONCAT(Tabela1[[#This Row],[Rok rozpoczęcia realizacji]], "/",Tabela1[[#This Row],[Rok zakończenia realizacji]])</f>
        <v>/</v>
      </c>
      <c r="Q57" s="12"/>
      <c r="R57" s="4"/>
      <c r="S57" s="4"/>
      <c r="T57" s="4"/>
      <c r="U57" s="13"/>
    </row>
    <row r="58" spans="2:21" x14ac:dyDescent="0.25">
      <c r="B58" s="31">
        <v>56</v>
      </c>
      <c r="C58" s="31" t="str">
        <f>IF(Cele!F62=1,"1",IF(Cele!F62=2,"2",""))</f>
        <v/>
      </c>
      <c r="D58" s="31" t="str">
        <f>IF(Cele!G62=1,"1",IF(Cele!G62=2,"2",""))</f>
        <v/>
      </c>
      <c r="E58" s="31" t="str">
        <f>IF(Cele!H62=1,"1",IF(Cele!H62=2,"2",""))</f>
        <v/>
      </c>
      <c r="F58" s="31" t="str">
        <f>IF(Cele!I62=1,"1",IF(Cele!I62=2,"2",""))</f>
        <v/>
      </c>
      <c r="G58" s="31" t="str">
        <f>IF(Cele!J62=1,"1",IF(Cele!J62=2,"2",""))</f>
        <v/>
      </c>
      <c r="H58" s="4"/>
      <c r="I58" s="4"/>
      <c r="J58" s="4"/>
      <c r="K58" s="4"/>
      <c r="L58" s="4"/>
      <c r="M58" s="4"/>
      <c r="N58" s="4"/>
      <c r="O58" s="4"/>
      <c r="P58" s="4" t="str">
        <f>_xlfn.CONCAT(Tabela1[[#This Row],[Rok rozpoczęcia realizacji]], "/",Tabela1[[#This Row],[Rok zakończenia realizacji]])</f>
        <v>/</v>
      </c>
      <c r="Q58" s="12"/>
      <c r="R58" s="4"/>
      <c r="S58" s="4"/>
      <c r="T58" s="4"/>
      <c r="U58" s="13"/>
    </row>
    <row r="59" spans="2:21" x14ac:dyDescent="0.25">
      <c r="B59" s="31">
        <v>57</v>
      </c>
      <c r="C59" s="31" t="str">
        <f>IF(Cele!F63=1,"1",IF(Cele!F63=2,"2",""))</f>
        <v/>
      </c>
      <c r="D59" s="31" t="str">
        <f>IF(Cele!G63=1,"1",IF(Cele!G63=2,"2",""))</f>
        <v/>
      </c>
      <c r="E59" s="31" t="str">
        <f>IF(Cele!H63=1,"1",IF(Cele!H63=2,"2",""))</f>
        <v/>
      </c>
      <c r="F59" s="31" t="str">
        <f>IF(Cele!I63=1,"1",IF(Cele!I63=2,"2",""))</f>
        <v/>
      </c>
      <c r="G59" s="31" t="str">
        <f>IF(Cele!J63=1,"1",IF(Cele!J63=2,"2",""))</f>
        <v/>
      </c>
      <c r="H59" s="4"/>
      <c r="I59" s="4"/>
      <c r="J59" s="4"/>
      <c r="K59" s="4"/>
      <c r="L59" s="4"/>
      <c r="M59" s="4"/>
      <c r="N59" s="4"/>
      <c r="O59" s="4"/>
      <c r="P59" s="4" t="str">
        <f>_xlfn.CONCAT(Tabela1[[#This Row],[Rok rozpoczęcia realizacji]], "/",Tabela1[[#This Row],[Rok zakończenia realizacji]])</f>
        <v>/</v>
      </c>
      <c r="Q59" s="12"/>
      <c r="R59" s="4"/>
      <c r="S59" s="4"/>
      <c r="T59" s="4"/>
      <c r="U59" s="13"/>
    </row>
    <row r="60" spans="2:21" x14ac:dyDescent="0.25">
      <c r="B60" s="31">
        <v>58</v>
      </c>
      <c r="C60" s="31" t="str">
        <f>IF(Cele!F64=1,"1",IF(Cele!F64=2,"2",""))</f>
        <v/>
      </c>
      <c r="D60" s="31" t="str">
        <f>IF(Cele!G64=1,"1",IF(Cele!G64=2,"2",""))</f>
        <v/>
      </c>
      <c r="E60" s="31" t="str">
        <f>IF(Cele!H64=1,"1",IF(Cele!H64=2,"2",""))</f>
        <v/>
      </c>
      <c r="F60" s="31" t="str">
        <f>IF(Cele!I64=1,"1",IF(Cele!I64=2,"2",""))</f>
        <v/>
      </c>
      <c r="G60" s="31" t="str">
        <f>IF(Cele!J64=1,"1",IF(Cele!J64=2,"2",""))</f>
        <v/>
      </c>
      <c r="H60" s="4"/>
      <c r="I60" s="4"/>
      <c r="J60" s="4"/>
      <c r="K60" s="4"/>
      <c r="L60" s="4"/>
      <c r="M60" s="4"/>
      <c r="N60" s="4"/>
      <c r="O60" s="4"/>
      <c r="P60" s="4" t="str">
        <f>_xlfn.CONCAT(Tabela1[[#This Row],[Rok rozpoczęcia realizacji]], "/",Tabela1[[#This Row],[Rok zakończenia realizacji]])</f>
        <v>/</v>
      </c>
      <c r="Q60" s="12"/>
      <c r="R60" s="4"/>
      <c r="S60" s="4"/>
      <c r="T60" s="4"/>
      <c r="U60" s="13"/>
    </row>
    <row r="61" spans="2:21" x14ac:dyDescent="0.25">
      <c r="B61" s="31">
        <v>59</v>
      </c>
      <c r="C61" s="31" t="str">
        <f>IF(Cele!F65=1,"1",IF(Cele!F65=2,"2",""))</f>
        <v/>
      </c>
      <c r="D61" s="31" t="str">
        <f>IF(Cele!G65=1,"1",IF(Cele!G65=2,"2",""))</f>
        <v/>
      </c>
      <c r="E61" s="31" t="str">
        <f>IF(Cele!H65=1,"1",IF(Cele!H65=2,"2",""))</f>
        <v/>
      </c>
      <c r="F61" s="31" t="str">
        <f>IF(Cele!I65=1,"1",IF(Cele!I65=2,"2",""))</f>
        <v/>
      </c>
      <c r="G61" s="31" t="str">
        <f>IF(Cele!J65=1,"1",IF(Cele!J65=2,"2",""))</f>
        <v/>
      </c>
      <c r="H61" s="4"/>
      <c r="I61" s="4"/>
      <c r="J61" s="4"/>
      <c r="K61" s="4"/>
      <c r="L61" s="4"/>
      <c r="M61" s="4"/>
      <c r="N61" s="4"/>
      <c r="O61" s="4"/>
      <c r="P61" s="4" t="str">
        <f>_xlfn.CONCAT(Tabela1[[#This Row],[Rok rozpoczęcia realizacji]], "/",Tabela1[[#This Row],[Rok zakończenia realizacji]])</f>
        <v>/</v>
      </c>
      <c r="Q61" s="12"/>
      <c r="R61" s="4"/>
      <c r="S61" s="4"/>
      <c r="T61" s="4"/>
      <c r="U61" s="13"/>
    </row>
    <row r="62" spans="2:21" x14ac:dyDescent="0.25">
      <c r="B62" s="31">
        <v>60</v>
      </c>
      <c r="C62" s="31" t="str">
        <f>IF(Cele!F66=1,"1",IF(Cele!F66=2,"2",""))</f>
        <v/>
      </c>
      <c r="D62" s="31" t="str">
        <f>IF(Cele!G66=1,"1",IF(Cele!G66=2,"2",""))</f>
        <v/>
      </c>
      <c r="E62" s="31" t="str">
        <f>IF(Cele!H66=1,"1",IF(Cele!H66=2,"2",""))</f>
        <v/>
      </c>
      <c r="F62" s="31" t="str">
        <f>IF(Cele!I66=1,"1",IF(Cele!I66=2,"2",""))</f>
        <v/>
      </c>
      <c r="G62" s="31" t="str">
        <f>IF(Cele!J66=1,"1",IF(Cele!J66=2,"2",""))</f>
        <v/>
      </c>
      <c r="H62" s="4"/>
      <c r="I62" s="4"/>
      <c r="J62" s="4"/>
      <c r="K62" s="4"/>
      <c r="L62" s="4"/>
      <c r="M62" s="4"/>
      <c r="N62" s="4"/>
      <c r="O62" s="4"/>
      <c r="P62" s="4" t="str">
        <f>_xlfn.CONCAT(Tabela1[[#This Row],[Rok rozpoczęcia realizacji]], "/",Tabela1[[#This Row],[Rok zakończenia realizacji]])</f>
        <v>/</v>
      </c>
      <c r="Q62" s="12"/>
      <c r="R62" s="4"/>
      <c r="S62" s="4"/>
      <c r="T62" s="4"/>
      <c r="U62" s="13"/>
    </row>
    <row r="63" spans="2:21" x14ac:dyDescent="0.25">
      <c r="B63" s="31">
        <v>61</v>
      </c>
      <c r="C63" s="31" t="str">
        <f>IF(Cele!F67=1,"1",IF(Cele!F67=2,"2",""))</f>
        <v/>
      </c>
      <c r="D63" s="31" t="str">
        <f>IF(Cele!G67=1,"1",IF(Cele!G67=2,"2",""))</f>
        <v/>
      </c>
      <c r="E63" s="31" t="str">
        <f>IF(Cele!H67=1,"1",IF(Cele!H67=2,"2",""))</f>
        <v/>
      </c>
      <c r="F63" s="31" t="str">
        <f>IF(Cele!I67=1,"1",IF(Cele!I67=2,"2",""))</f>
        <v/>
      </c>
      <c r="G63" s="31" t="str">
        <f>IF(Cele!J67=1,"1",IF(Cele!J67=2,"2",""))</f>
        <v/>
      </c>
      <c r="H63" s="4"/>
      <c r="I63" s="4"/>
      <c r="J63" s="4"/>
      <c r="K63" s="4"/>
      <c r="L63" s="4"/>
      <c r="M63" s="4"/>
      <c r="N63" s="4"/>
      <c r="O63" s="4"/>
      <c r="P63" s="4" t="str">
        <f>_xlfn.CONCAT(Tabela1[[#This Row],[Rok rozpoczęcia realizacji]], "/",Tabela1[[#This Row],[Rok zakończenia realizacji]])</f>
        <v>/</v>
      </c>
      <c r="Q63" s="12"/>
      <c r="R63" s="4"/>
      <c r="S63" s="4"/>
      <c r="T63" s="4"/>
      <c r="U63" s="13"/>
    </row>
    <row r="64" spans="2:21" x14ac:dyDescent="0.25">
      <c r="B64" s="31">
        <v>62</v>
      </c>
      <c r="C64" s="31" t="str">
        <f>IF(Cele!F68=1,"1",IF(Cele!F68=2,"2",""))</f>
        <v/>
      </c>
      <c r="D64" s="31" t="str">
        <f>IF(Cele!G68=1,"1",IF(Cele!G68=2,"2",""))</f>
        <v/>
      </c>
      <c r="E64" s="31" t="str">
        <f>IF(Cele!H68=1,"1",IF(Cele!H68=2,"2",""))</f>
        <v/>
      </c>
      <c r="F64" s="31" t="str">
        <f>IF(Cele!I68=1,"1",IF(Cele!I68=2,"2",""))</f>
        <v/>
      </c>
      <c r="G64" s="31" t="str">
        <f>IF(Cele!J68=1,"1",IF(Cele!J68=2,"2",""))</f>
        <v/>
      </c>
      <c r="H64" s="4"/>
      <c r="I64" s="4"/>
      <c r="J64" s="4"/>
      <c r="K64" s="4"/>
      <c r="L64" s="4"/>
      <c r="M64" s="4"/>
      <c r="N64" s="4"/>
      <c r="O64" s="4"/>
      <c r="P64" s="4" t="str">
        <f>_xlfn.CONCAT(Tabela1[[#This Row],[Rok rozpoczęcia realizacji]], "/",Tabela1[[#This Row],[Rok zakończenia realizacji]])</f>
        <v>/</v>
      </c>
      <c r="Q64" s="12"/>
      <c r="R64" s="4"/>
      <c r="S64" s="4"/>
      <c r="T64" s="4"/>
      <c r="U64" s="13"/>
    </row>
    <row r="65" spans="2:21" x14ac:dyDescent="0.25">
      <c r="B65" s="31">
        <v>63</v>
      </c>
      <c r="C65" s="31" t="str">
        <f>IF(Cele!F69=1,"1",IF(Cele!F69=2,"2",""))</f>
        <v/>
      </c>
      <c r="D65" s="31" t="str">
        <f>IF(Cele!G69=1,"1",IF(Cele!G69=2,"2",""))</f>
        <v/>
      </c>
      <c r="E65" s="31" t="str">
        <f>IF(Cele!H69=1,"1",IF(Cele!H69=2,"2",""))</f>
        <v/>
      </c>
      <c r="F65" s="31" t="str">
        <f>IF(Cele!I69=1,"1",IF(Cele!I69=2,"2",""))</f>
        <v/>
      </c>
      <c r="G65" s="31" t="str">
        <f>IF(Cele!J69=1,"1",IF(Cele!J69=2,"2",""))</f>
        <v/>
      </c>
      <c r="H65" s="4"/>
      <c r="I65" s="4"/>
      <c r="J65" s="4"/>
      <c r="K65" s="4"/>
      <c r="L65" s="4"/>
      <c r="M65" s="4"/>
      <c r="N65" s="4"/>
      <c r="O65" s="4"/>
      <c r="P65" s="4" t="str">
        <f>_xlfn.CONCAT(Tabela1[[#This Row],[Rok rozpoczęcia realizacji]], "/",Tabela1[[#This Row],[Rok zakończenia realizacji]])</f>
        <v>/</v>
      </c>
      <c r="Q65" s="12"/>
      <c r="R65" s="4"/>
      <c r="S65" s="4"/>
      <c r="T65" s="4"/>
      <c r="U65" s="13"/>
    </row>
    <row r="66" spans="2:21" x14ac:dyDescent="0.25">
      <c r="B66" s="31">
        <v>64</v>
      </c>
      <c r="C66" s="31" t="str">
        <f>IF(Cele!F70=1,"1",IF(Cele!F70=2,"2",""))</f>
        <v/>
      </c>
      <c r="D66" s="31" t="str">
        <f>IF(Cele!G70=1,"1",IF(Cele!G70=2,"2",""))</f>
        <v/>
      </c>
      <c r="E66" s="31" t="str">
        <f>IF(Cele!H70=1,"1",IF(Cele!H70=2,"2",""))</f>
        <v/>
      </c>
      <c r="F66" s="31" t="str">
        <f>IF(Cele!I70=1,"1",IF(Cele!I70=2,"2",""))</f>
        <v/>
      </c>
      <c r="G66" s="31" t="str">
        <f>IF(Cele!J70=1,"1",IF(Cele!J70=2,"2",""))</f>
        <v/>
      </c>
      <c r="H66" s="4"/>
      <c r="I66" s="4"/>
      <c r="J66" s="4"/>
      <c r="K66" s="4"/>
      <c r="L66" s="4"/>
      <c r="M66" s="4"/>
      <c r="N66" s="4"/>
      <c r="O66" s="4"/>
      <c r="P66" s="4" t="str">
        <f>_xlfn.CONCAT(Tabela1[[#This Row],[Rok rozpoczęcia realizacji]], "/",Tabela1[[#This Row],[Rok zakończenia realizacji]])</f>
        <v>/</v>
      </c>
      <c r="Q66" s="12"/>
      <c r="R66" s="4"/>
      <c r="S66" s="4"/>
      <c r="T66" s="4"/>
      <c r="U66" s="13"/>
    </row>
    <row r="67" spans="2:21" x14ac:dyDescent="0.25">
      <c r="B67" s="31">
        <v>65</v>
      </c>
      <c r="C67" s="31" t="str">
        <f>IF(Cele!F71=1,"1",IF(Cele!F71=2,"2",""))</f>
        <v/>
      </c>
      <c r="D67" s="31" t="str">
        <f>IF(Cele!G71=1,"1",IF(Cele!G71=2,"2",""))</f>
        <v/>
      </c>
      <c r="E67" s="31" t="str">
        <f>IF(Cele!H71=1,"1",IF(Cele!H71=2,"2",""))</f>
        <v/>
      </c>
      <c r="F67" s="31" t="str">
        <f>IF(Cele!I71=1,"1",IF(Cele!I71=2,"2",""))</f>
        <v/>
      </c>
      <c r="G67" s="31" t="str">
        <f>IF(Cele!J71=1,"1",IF(Cele!J71=2,"2",""))</f>
        <v/>
      </c>
      <c r="H67" s="4"/>
      <c r="I67" s="4"/>
      <c r="J67" s="4"/>
      <c r="K67" s="4"/>
      <c r="L67" s="4"/>
      <c r="M67" s="4"/>
      <c r="N67" s="4"/>
      <c r="O67" s="4"/>
      <c r="P67" s="4" t="str">
        <f>_xlfn.CONCAT(Tabela1[[#This Row],[Rok rozpoczęcia realizacji]], "/",Tabela1[[#This Row],[Rok zakończenia realizacji]])</f>
        <v>/</v>
      </c>
      <c r="Q67" s="12"/>
      <c r="R67" s="4"/>
      <c r="S67" s="4"/>
      <c r="T67" s="4"/>
      <c r="U67" s="13"/>
    </row>
    <row r="68" spans="2:21" x14ac:dyDescent="0.25">
      <c r="B68" s="31">
        <v>66</v>
      </c>
      <c r="C68" s="31" t="str">
        <f>IF(Cele!F72=1,"1",IF(Cele!F72=2,"2",""))</f>
        <v/>
      </c>
      <c r="D68" s="31" t="str">
        <f>IF(Cele!G72=1,"1",IF(Cele!G72=2,"2",""))</f>
        <v/>
      </c>
      <c r="E68" s="31" t="str">
        <f>IF(Cele!H72=1,"1",IF(Cele!H72=2,"2",""))</f>
        <v/>
      </c>
      <c r="F68" s="31" t="str">
        <f>IF(Cele!I72=1,"1",IF(Cele!I72=2,"2",""))</f>
        <v/>
      </c>
      <c r="G68" s="31" t="str">
        <f>IF(Cele!J72=1,"1",IF(Cele!J72=2,"2",""))</f>
        <v/>
      </c>
      <c r="H68" s="4"/>
      <c r="I68" s="4"/>
      <c r="J68" s="4"/>
      <c r="K68" s="4"/>
      <c r="L68" s="4"/>
      <c r="M68" s="4"/>
      <c r="N68" s="4"/>
      <c r="O68" s="4"/>
      <c r="P68" s="4" t="str">
        <f>_xlfn.CONCAT(Tabela1[[#This Row],[Rok rozpoczęcia realizacji]], "/",Tabela1[[#This Row],[Rok zakończenia realizacji]])</f>
        <v>/</v>
      </c>
      <c r="Q68" s="12"/>
      <c r="R68" s="4"/>
      <c r="S68" s="4"/>
      <c r="T68" s="4"/>
      <c r="U68" s="13"/>
    </row>
    <row r="69" spans="2:21" x14ac:dyDescent="0.25">
      <c r="B69" s="31">
        <v>67</v>
      </c>
      <c r="C69" s="31" t="str">
        <f>IF(Cele!F73=1,"1",IF(Cele!F73=2,"2",""))</f>
        <v/>
      </c>
      <c r="D69" s="31" t="str">
        <f>IF(Cele!G73=1,"1",IF(Cele!G73=2,"2",""))</f>
        <v/>
      </c>
      <c r="E69" s="31" t="str">
        <f>IF(Cele!H73=1,"1",IF(Cele!H73=2,"2",""))</f>
        <v/>
      </c>
      <c r="F69" s="31" t="str">
        <f>IF(Cele!I73=1,"1",IF(Cele!I73=2,"2",""))</f>
        <v/>
      </c>
      <c r="G69" s="31" t="str">
        <f>IF(Cele!J73=1,"1",IF(Cele!J73=2,"2",""))</f>
        <v/>
      </c>
      <c r="H69" s="4"/>
      <c r="I69" s="4"/>
      <c r="J69" s="4"/>
      <c r="K69" s="4"/>
      <c r="L69" s="4"/>
      <c r="M69" s="4"/>
      <c r="N69" s="4"/>
      <c r="O69" s="4"/>
      <c r="P69" s="4" t="str">
        <f>_xlfn.CONCAT(Tabela1[[#This Row],[Rok rozpoczęcia realizacji]], "/",Tabela1[[#This Row],[Rok zakończenia realizacji]])</f>
        <v>/</v>
      </c>
      <c r="Q69" s="12"/>
      <c r="R69" s="4"/>
      <c r="S69" s="4"/>
      <c r="T69" s="4"/>
      <c r="U69" s="13"/>
    </row>
    <row r="70" spans="2:21" x14ac:dyDescent="0.25">
      <c r="B70" s="31">
        <v>68</v>
      </c>
      <c r="C70" s="31" t="str">
        <f>IF(Cele!F74=1,"1",IF(Cele!F74=2,"2",""))</f>
        <v/>
      </c>
      <c r="D70" s="31" t="str">
        <f>IF(Cele!G74=1,"1",IF(Cele!G74=2,"2",""))</f>
        <v/>
      </c>
      <c r="E70" s="31" t="str">
        <f>IF(Cele!H74=1,"1",IF(Cele!H74=2,"2",""))</f>
        <v/>
      </c>
      <c r="F70" s="31" t="str">
        <f>IF(Cele!I74=1,"1",IF(Cele!I74=2,"2",""))</f>
        <v/>
      </c>
      <c r="G70" s="31" t="str">
        <f>IF(Cele!J74=1,"1",IF(Cele!J74=2,"2",""))</f>
        <v/>
      </c>
      <c r="H70" s="4"/>
      <c r="I70" s="4"/>
      <c r="J70" s="4"/>
      <c r="K70" s="4"/>
      <c r="L70" s="4"/>
      <c r="M70" s="4"/>
      <c r="N70" s="4"/>
      <c r="O70" s="4"/>
      <c r="P70" s="4" t="str">
        <f>_xlfn.CONCAT(Tabela1[[#This Row],[Rok rozpoczęcia realizacji]], "/",Tabela1[[#This Row],[Rok zakończenia realizacji]])</f>
        <v>/</v>
      </c>
      <c r="Q70" s="12"/>
      <c r="R70" s="4"/>
      <c r="S70" s="4"/>
      <c r="T70" s="4"/>
      <c r="U70" s="13"/>
    </row>
    <row r="71" spans="2:21" x14ac:dyDescent="0.25">
      <c r="B71" s="31">
        <v>69</v>
      </c>
      <c r="C71" s="31" t="str">
        <f>IF(Cele!F75=1,"1",IF(Cele!F75=2,"2",""))</f>
        <v/>
      </c>
      <c r="D71" s="31" t="str">
        <f>IF(Cele!G75=1,"1",IF(Cele!G75=2,"2",""))</f>
        <v/>
      </c>
      <c r="E71" s="31" t="str">
        <f>IF(Cele!H75=1,"1",IF(Cele!H75=2,"2",""))</f>
        <v/>
      </c>
      <c r="F71" s="31" t="str">
        <f>IF(Cele!I75=1,"1",IF(Cele!I75=2,"2",""))</f>
        <v/>
      </c>
      <c r="G71" s="31" t="str">
        <f>IF(Cele!J75=1,"1",IF(Cele!J75=2,"2",""))</f>
        <v/>
      </c>
      <c r="H71" s="4"/>
      <c r="I71" s="4"/>
      <c r="J71" s="4"/>
      <c r="K71" s="4"/>
      <c r="L71" s="4"/>
      <c r="M71" s="4"/>
      <c r="N71" s="4"/>
      <c r="O71" s="4"/>
      <c r="P71" s="4" t="str">
        <f>_xlfn.CONCAT(Tabela1[[#This Row],[Rok rozpoczęcia realizacji]], "/",Tabela1[[#This Row],[Rok zakończenia realizacji]])</f>
        <v>/</v>
      </c>
      <c r="Q71" s="12"/>
      <c r="R71" s="4"/>
      <c r="S71" s="4"/>
      <c r="T71" s="4"/>
      <c r="U71" s="13"/>
    </row>
    <row r="72" spans="2:21" x14ac:dyDescent="0.25">
      <c r="B72" s="31">
        <v>70</v>
      </c>
      <c r="C72" s="31" t="str">
        <f>IF(Cele!F76=1,"1",IF(Cele!F76=2,"2",""))</f>
        <v/>
      </c>
      <c r="D72" s="31" t="str">
        <f>IF(Cele!G76=1,"1",IF(Cele!G76=2,"2",""))</f>
        <v/>
      </c>
      <c r="E72" s="31" t="str">
        <f>IF(Cele!H76=1,"1",IF(Cele!H76=2,"2",""))</f>
        <v/>
      </c>
      <c r="F72" s="31" t="str">
        <f>IF(Cele!I76=1,"1",IF(Cele!I76=2,"2",""))</f>
        <v/>
      </c>
      <c r="G72" s="31" t="str">
        <f>IF(Cele!J76=1,"1",IF(Cele!J76=2,"2",""))</f>
        <v/>
      </c>
      <c r="H72" s="4"/>
      <c r="I72" s="4"/>
      <c r="J72" s="4"/>
      <c r="K72" s="4"/>
      <c r="L72" s="4"/>
      <c r="M72" s="4"/>
      <c r="N72" s="4"/>
      <c r="O72" s="4"/>
      <c r="P72" s="4" t="str">
        <f>_xlfn.CONCAT(Tabela1[[#This Row],[Rok rozpoczęcia realizacji]], "/",Tabela1[[#This Row],[Rok zakończenia realizacji]])</f>
        <v>/</v>
      </c>
      <c r="Q72" s="12"/>
      <c r="R72" s="4"/>
      <c r="S72" s="4"/>
      <c r="T72" s="4"/>
      <c r="U72" s="13"/>
    </row>
    <row r="73" spans="2:21" x14ac:dyDescent="0.25">
      <c r="B73" s="31">
        <v>71</v>
      </c>
      <c r="C73" s="31" t="str">
        <f>IF(Cele!F77=1,"1",IF(Cele!F77=2,"2",""))</f>
        <v/>
      </c>
      <c r="D73" s="31" t="str">
        <f>IF(Cele!G77=1,"1",IF(Cele!G77=2,"2",""))</f>
        <v/>
      </c>
      <c r="E73" s="31" t="str">
        <f>IF(Cele!H77=1,"1",IF(Cele!H77=2,"2",""))</f>
        <v/>
      </c>
      <c r="F73" s="31" t="str">
        <f>IF(Cele!I77=1,"1",IF(Cele!I77=2,"2",""))</f>
        <v/>
      </c>
      <c r="G73" s="31" t="str">
        <f>IF(Cele!J77=1,"1",IF(Cele!J77=2,"2",""))</f>
        <v/>
      </c>
      <c r="H73" s="4"/>
      <c r="I73" s="4"/>
      <c r="J73" s="4"/>
      <c r="K73" s="4"/>
      <c r="L73" s="4"/>
      <c r="M73" s="4"/>
      <c r="N73" s="4"/>
      <c r="O73" s="4"/>
      <c r="P73" s="4" t="str">
        <f>_xlfn.CONCAT(Tabela1[[#This Row],[Rok rozpoczęcia realizacji]], "/",Tabela1[[#This Row],[Rok zakończenia realizacji]])</f>
        <v>/</v>
      </c>
      <c r="Q73" s="12"/>
      <c r="R73" s="4"/>
      <c r="S73" s="4"/>
      <c r="T73" s="4"/>
      <c r="U73" s="13"/>
    </row>
    <row r="74" spans="2:21" x14ac:dyDescent="0.25">
      <c r="B74" s="31">
        <v>72</v>
      </c>
      <c r="C74" s="31" t="str">
        <f>IF(Cele!F78=1,"1",IF(Cele!F78=2,"2",""))</f>
        <v/>
      </c>
      <c r="D74" s="31" t="str">
        <f>IF(Cele!G78=1,"1",IF(Cele!G78=2,"2",""))</f>
        <v/>
      </c>
      <c r="E74" s="31" t="str">
        <f>IF(Cele!H78=1,"1",IF(Cele!H78=2,"2",""))</f>
        <v/>
      </c>
      <c r="F74" s="31" t="str">
        <f>IF(Cele!I78=1,"1",IF(Cele!I78=2,"2",""))</f>
        <v/>
      </c>
      <c r="G74" s="31" t="str">
        <f>IF(Cele!J78=1,"1",IF(Cele!J78=2,"2",""))</f>
        <v/>
      </c>
      <c r="H74" s="4"/>
      <c r="I74" s="4"/>
      <c r="J74" s="4"/>
      <c r="K74" s="4"/>
      <c r="L74" s="4"/>
      <c r="M74" s="4"/>
      <c r="N74" s="4"/>
      <c r="O74" s="4"/>
      <c r="P74" s="4" t="str">
        <f>_xlfn.CONCAT(Tabela1[[#This Row],[Rok rozpoczęcia realizacji]], "/",Tabela1[[#This Row],[Rok zakończenia realizacji]])</f>
        <v>/</v>
      </c>
      <c r="Q74" s="12"/>
      <c r="R74" s="4"/>
      <c r="S74" s="4"/>
      <c r="T74" s="4"/>
      <c r="U74" s="13"/>
    </row>
    <row r="75" spans="2:21" x14ac:dyDescent="0.25">
      <c r="B75" s="31">
        <v>73</v>
      </c>
      <c r="C75" s="31" t="str">
        <f>IF(Cele!F79=1,"1",IF(Cele!F79=2,"2",""))</f>
        <v/>
      </c>
      <c r="D75" s="31" t="str">
        <f>IF(Cele!G79=1,"1",IF(Cele!G79=2,"2",""))</f>
        <v/>
      </c>
      <c r="E75" s="31" t="str">
        <f>IF(Cele!H79=1,"1",IF(Cele!H79=2,"2",""))</f>
        <v/>
      </c>
      <c r="F75" s="31" t="str">
        <f>IF(Cele!I79=1,"1",IF(Cele!I79=2,"2",""))</f>
        <v/>
      </c>
      <c r="G75" s="31" t="str">
        <f>IF(Cele!J79=1,"1",IF(Cele!J79=2,"2",""))</f>
        <v/>
      </c>
      <c r="H75" s="4"/>
      <c r="I75" s="4"/>
      <c r="J75" s="4"/>
      <c r="K75" s="4"/>
      <c r="L75" s="4"/>
      <c r="M75" s="4"/>
      <c r="N75" s="4"/>
      <c r="O75" s="4"/>
      <c r="P75" s="4" t="str">
        <f>_xlfn.CONCAT(Tabela1[[#This Row],[Rok rozpoczęcia realizacji]], "/",Tabela1[[#This Row],[Rok zakończenia realizacji]])</f>
        <v>/</v>
      </c>
      <c r="Q75" s="12"/>
      <c r="R75" s="4"/>
      <c r="S75" s="4"/>
      <c r="T75" s="4"/>
      <c r="U75" s="13"/>
    </row>
    <row r="76" spans="2:21" x14ac:dyDescent="0.25">
      <c r="B76" s="31">
        <v>74</v>
      </c>
      <c r="C76" s="31" t="str">
        <f>IF(Cele!F80=1,"1",IF(Cele!F80=2,"2",""))</f>
        <v/>
      </c>
      <c r="D76" s="31" t="str">
        <f>IF(Cele!G80=1,"1",IF(Cele!G80=2,"2",""))</f>
        <v/>
      </c>
      <c r="E76" s="31" t="str">
        <f>IF(Cele!H80=1,"1",IF(Cele!H80=2,"2",""))</f>
        <v/>
      </c>
      <c r="F76" s="31" t="str">
        <f>IF(Cele!I80=1,"1",IF(Cele!I80=2,"2",""))</f>
        <v/>
      </c>
      <c r="G76" s="31" t="str">
        <f>IF(Cele!J80=1,"1",IF(Cele!J80=2,"2",""))</f>
        <v/>
      </c>
      <c r="H76" s="4"/>
      <c r="I76" s="4"/>
      <c r="J76" s="4"/>
      <c r="K76" s="4"/>
      <c r="L76" s="4"/>
      <c r="M76" s="4"/>
      <c r="N76" s="4"/>
      <c r="O76" s="4"/>
      <c r="P76" s="4" t="str">
        <f>_xlfn.CONCAT(Tabela1[[#This Row],[Rok rozpoczęcia realizacji]], "/",Tabela1[[#This Row],[Rok zakończenia realizacji]])</f>
        <v>/</v>
      </c>
      <c r="Q76" s="12"/>
      <c r="R76" s="4"/>
      <c r="S76" s="4"/>
      <c r="T76" s="4"/>
      <c r="U76" s="13"/>
    </row>
    <row r="77" spans="2:21" x14ac:dyDescent="0.25">
      <c r="B77" s="31">
        <v>75</v>
      </c>
      <c r="C77" s="31" t="str">
        <f>IF(Cele!F81=1,"1",IF(Cele!F81=2,"2",""))</f>
        <v/>
      </c>
      <c r="D77" s="31" t="str">
        <f>IF(Cele!G81=1,"1",IF(Cele!G81=2,"2",""))</f>
        <v/>
      </c>
      <c r="E77" s="31" t="str">
        <f>IF(Cele!H81=1,"1",IF(Cele!H81=2,"2",""))</f>
        <v/>
      </c>
      <c r="F77" s="31" t="str">
        <f>IF(Cele!I81=1,"1",IF(Cele!I81=2,"2",""))</f>
        <v/>
      </c>
      <c r="G77" s="31" t="str">
        <f>IF(Cele!J81=1,"1",IF(Cele!J81=2,"2",""))</f>
        <v/>
      </c>
      <c r="H77" s="4"/>
      <c r="I77" s="4"/>
      <c r="J77" s="4"/>
      <c r="K77" s="4"/>
      <c r="L77" s="4"/>
      <c r="M77" s="4"/>
      <c r="N77" s="4"/>
      <c r="O77" s="4"/>
      <c r="P77" s="4" t="str">
        <f>_xlfn.CONCAT(Tabela1[[#This Row],[Rok rozpoczęcia realizacji]], "/",Tabela1[[#This Row],[Rok zakończenia realizacji]])</f>
        <v>/</v>
      </c>
      <c r="Q77" s="12"/>
      <c r="R77" s="4"/>
      <c r="S77" s="4"/>
      <c r="T77" s="4"/>
      <c r="U77" s="13"/>
    </row>
    <row r="78" spans="2:21" x14ac:dyDescent="0.25">
      <c r="B78" s="31">
        <v>76</v>
      </c>
      <c r="C78" s="31" t="str">
        <f>IF(Cele!F82=1,"1",IF(Cele!F82=2,"2",""))</f>
        <v/>
      </c>
      <c r="D78" s="31" t="str">
        <f>IF(Cele!G82=1,"1",IF(Cele!G82=2,"2",""))</f>
        <v/>
      </c>
      <c r="E78" s="31" t="str">
        <f>IF(Cele!H82=1,"1",IF(Cele!H82=2,"2",""))</f>
        <v/>
      </c>
      <c r="F78" s="31" t="str">
        <f>IF(Cele!I82=1,"1",IF(Cele!I82=2,"2",""))</f>
        <v/>
      </c>
      <c r="G78" s="31" t="str">
        <f>IF(Cele!J82=1,"1",IF(Cele!J82=2,"2",""))</f>
        <v/>
      </c>
      <c r="H78" s="4"/>
      <c r="I78" s="4"/>
      <c r="J78" s="4"/>
      <c r="K78" s="4"/>
      <c r="L78" s="4"/>
      <c r="M78" s="4"/>
      <c r="N78" s="4"/>
      <c r="O78" s="4"/>
      <c r="P78" s="4" t="str">
        <f>_xlfn.CONCAT(Tabela1[[#This Row],[Rok rozpoczęcia realizacji]], "/",Tabela1[[#This Row],[Rok zakończenia realizacji]])</f>
        <v>/</v>
      </c>
      <c r="Q78" s="12"/>
      <c r="R78" s="4"/>
      <c r="S78" s="4"/>
      <c r="T78" s="4"/>
      <c r="U78" s="13"/>
    </row>
    <row r="79" spans="2:21" x14ac:dyDescent="0.25">
      <c r="B79" s="31">
        <v>77</v>
      </c>
      <c r="C79" s="31" t="str">
        <f>IF(Cele!F83=1,"1",IF(Cele!F83=2,"2",""))</f>
        <v/>
      </c>
      <c r="D79" s="31" t="str">
        <f>IF(Cele!G83=1,"1",IF(Cele!G83=2,"2",""))</f>
        <v/>
      </c>
      <c r="E79" s="31" t="str">
        <f>IF(Cele!H83=1,"1",IF(Cele!H83=2,"2",""))</f>
        <v/>
      </c>
      <c r="F79" s="31" t="str">
        <f>IF(Cele!I83=1,"1",IF(Cele!I83=2,"2",""))</f>
        <v/>
      </c>
      <c r="G79" s="31" t="str">
        <f>IF(Cele!J83=1,"1",IF(Cele!J83=2,"2",""))</f>
        <v/>
      </c>
      <c r="H79" s="4"/>
      <c r="I79" s="4"/>
      <c r="J79" s="4"/>
      <c r="K79" s="4"/>
      <c r="L79" s="4"/>
      <c r="M79" s="4"/>
      <c r="N79" s="4"/>
      <c r="O79" s="4"/>
      <c r="P79" s="4" t="str">
        <f>_xlfn.CONCAT(Tabela1[[#This Row],[Rok rozpoczęcia realizacji]], "/",Tabela1[[#This Row],[Rok zakończenia realizacji]])</f>
        <v>/</v>
      </c>
      <c r="Q79" s="12"/>
      <c r="R79" s="4"/>
      <c r="S79" s="4"/>
      <c r="T79" s="4"/>
      <c r="U79" s="13"/>
    </row>
    <row r="80" spans="2:21" x14ac:dyDescent="0.25">
      <c r="B80" s="31">
        <v>78</v>
      </c>
      <c r="C80" s="31" t="str">
        <f>IF(Cele!F84=1,"1",IF(Cele!F84=2,"2",""))</f>
        <v/>
      </c>
      <c r="D80" s="31" t="str">
        <f>IF(Cele!G84=1,"1",IF(Cele!G84=2,"2",""))</f>
        <v/>
      </c>
      <c r="E80" s="31" t="str">
        <f>IF(Cele!H84=1,"1",IF(Cele!H84=2,"2",""))</f>
        <v/>
      </c>
      <c r="F80" s="31" t="str">
        <f>IF(Cele!I84=1,"1",IF(Cele!I84=2,"2",""))</f>
        <v/>
      </c>
      <c r="G80" s="31" t="str">
        <f>IF(Cele!J84=1,"1",IF(Cele!J84=2,"2",""))</f>
        <v/>
      </c>
      <c r="H80" s="4"/>
      <c r="I80" s="4"/>
      <c r="J80" s="4"/>
      <c r="K80" s="4"/>
      <c r="L80" s="4"/>
      <c r="M80" s="4"/>
      <c r="N80" s="4"/>
      <c r="O80" s="4"/>
      <c r="P80" s="4" t="str">
        <f>_xlfn.CONCAT(Tabela1[[#This Row],[Rok rozpoczęcia realizacji]], "/",Tabela1[[#This Row],[Rok zakończenia realizacji]])</f>
        <v>/</v>
      </c>
      <c r="Q80" s="12"/>
      <c r="R80" s="4"/>
      <c r="S80" s="4"/>
      <c r="T80" s="4"/>
      <c r="U80" s="13"/>
    </row>
    <row r="81" spans="2:21" x14ac:dyDescent="0.25">
      <c r="B81" s="31">
        <v>79</v>
      </c>
      <c r="C81" s="31" t="str">
        <f>IF(Cele!F85=1,"1",IF(Cele!F85=2,"2",""))</f>
        <v/>
      </c>
      <c r="D81" s="31" t="str">
        <f>IF(Cele!G85=1,"1",IF(Cele!G85=2,"2",""))</f>
        <v/>
      </c>
      <c r="E81" s="31" t="str">
        <f>IF(Cele!H85=1,"1",IF(Cele!H85=2,"2",""))</f>
        <v/>
      </c>
      <c r="F81" s="31" t="str">
        <f>IF(Cele!I85=1,"1",IF(Cele!I85=2,"2",""))</f>
        <v/>
      </c>
      <c r="G81" s="31" t="str">
        <f>IF(Cele!J85=1,"1",IF(Cele!J85=2,"2",""))</f>
        <v/>
      </c>
      <c r="H81" s="4"/>
      <c r="I81" s="4"/>
      <c r="J81" s="4"/>
      <c r="K81" s="4"/>
      <c r="L81" s="4"/>
      <c r="M81" s="4"/>
      <c r="N81" s="4"/>
      <c r="O81" s="4"/>
      <c r="P81" s="4" t="str">
        <f>_xlfn.CONCAT(Tabela1[[#This Row],[Rok rozpoczęcia realizacji]], "/",Tabela1[[#This Row],[Rok zakończenia realizacji]])</f>
        <v>/</v>
      </c>
      <c r="Q81" s="12"/>
      <c r="R81" s="4"/>
      <c r="S81" s="4"/>
      <c r="T81" s="4"/>
      <c r="U81" s="13"/>
    </row>
    <row r="82" spans="2:21" x14ac:dyDescent="0.25">
      <c r="B82" s="31">
        <v>80</v>
      </c>
      <c r="C82" s="31" t="str">
        <f>IF(Cele!F86=1,"1",IF(Cele!F86=2,"2",""))</f>
        <v/>
      </c>
      <c r="D82" s="31" t="str">
        <f>IF(Cele!G86=1,"1",IF(Cele!G86=2,"2",""))</f>
        <v/>
      </c>
      <c r="E82" s="31" t="str">
        <f>IF(Cele!H86=1,"1",IF(Cele!H86=2,"2",""))</f>
        <v/>
      </c>
      <c r="F82" s="31" t="str">
        <f>IF(Cele!I86=1,"1",IF(Cele!I86=2,"2",""))</f>
        <v/>
      </c>
      <c r="G82" s="31" t="str">
        <f>IF(Cele!J86=1,"1",IF(Cele!J86=2,"2",""))</f>
        <v/>
      </c>
      <c r="H82" s="4"/>
      <c r="I82" s="4"/>
      <c r="J82" s="4"/>
      <c r="K82" s="4"/>
      <c r="L82" s="4"/>
      <c r="M82" s="4"/>
      <c r="N82" s="4"/>
      <c r="O82" s="4"/>
      <c r="P82" s="4" t="str">
        <f>_xlfn.CONCAT(Tabela1[[#This Row],[Rok rozpoczęcia realizacji]], "/",Tabela1[[#This Row],[Rok zakończenia realizacji]])</f>
        <v>/</v>
      </c>
      <c r="Q82" s="12"/>
      <c r="R82" s="4"/>
      <c r="S82" s="4"/>
      <c r="T82" s="4"/>
      <c r="U82" s="13"/>
    </row>
    <row r="83" spans="2:21" x14ac:dyDescent="0.25">
      <c r="B83" s="31">
        <v>81</v>
      </c>
      <c r="C83" s="31" t="str">
        <f>IF(Cele!F87=1,"1",IF(Cele!F87=2,"2",""))</f>
        <v/>
      </c>
      <c r="D83" s="31" t="str">
        <f>IF(Cele!G87=1,"1",IF(Cele!G87=2,"2",""))</f>
        <v/>
      </c>
      <c r="E83" s="31" t="str">
        <f>IF(Cele!H87=1,"1",IF(Cele!H87=2,"2",""))</f>
        <v/>
      </c>
      <c r="F83" s="31" t="str">
        <f>IF(Cele!I87=1,"1",IF(Cele!I87=2,"2",""))</f>
        <v/>
      </c>
      <c r="G83" s="31" t="str">
        <f>IF(Cele!J87=1,"1",IF(Cele!J87=2,"2",""))</f>
        <v/>
      </c>
      <c r="H83" s="4"/>
      <c r="I83" s="4"/>
      <c r="J83" s="4"/>
      <c r="K83" s="4"/>
      <c r="L83" s="4"/>
      <c r="M83" s="4"/>
      <c r="N83" s="4"/>
      <c r="O83" s="4"/>
      <c r="P83" s="4" t="str">
        <f>_xlfn.CONCAT(Tabela1[[#This Row],[Rok rozpoczęcia realizacji]], "/",Tabela1[[#This Row],[Rok zakończenia realizacji]])</f>
        <v>/</v>
      </c>
      <c r="Q83" s="12"/>
      <c r="R83" s="4"/>
      <c r="S83" s="4"/>
      <c r="T83" s="4"/>
      <c r="U83" s="13"/>
    </row>
    <row r="84" spans="2:21" x14ac:dyDescent="0.25">
      <c r="B84" s="31">
        <v>82</v>
      </c>
      <c r="C84" s="31" t="str">
        <f>IF(Cele!F88=1,"1",IF(Cele!F88=2,"2",""))</f>
        <v/>
      </c>
      <c r="D84" s="31" t="str">
        <f>IF(Cele!G88=1,"1",IF(Cele!G88=2,"2",""))</f>
        <v/>
      </c>
      <c r="E84" s="31" t="str">
        <f>IF(Cele!H88=1,"1",IF(Cele!H88=2,"2",""))</f>
        <v/>
      </c>
      <c r="F84" s="31" t="str">
        <f>IF(Cele!I88=1,"1",IF(Cele!I88=2,"2",""))</f>
        <v/>
      </c>
      <c r="G84" s="31" t="str">
        <f>IF(Cele!J88=1,"1",IF(Cele!J88=2,"2",""))</f>
        <v/>
      </c>
      <c r="H84" s="4"/>
      <c r="I84" s="4"/>
      <c r="J84" s="4"/>
      <c r="K84" s="4"/>
      <c r="L84" s="4"/>
      <c r="M84" s="4"/>
      <c r="N84" s="4"/>
      <c r="O84" s="4"/>
      <c r="P84" s="4" t="str">
        <f>_xlfn.CONCAT(Tabela1[[#This Row],[Rok rozpoczęcia realizacji]], "/",Tabela1[[#This Row],[Rok zakończenia realizacji]])</f>
        <v>/</v>
      </c>
      <c r="Q84" s="12"/>
      <c r="R84" s="4"/>
      <c r="S84" s="4"/>
      <c r="T84" s="4"/>
      <c r="U84" s="13"/>
    </row>
    <row r="85" spans="2:21" x14ac:dyDescent="0.25">
      <c r="B85" s="31">
        <v>83</v>
      </c>
      <c r="C85" s="31" t="str">
        <f>IF(Cele!F89=1,"1",IF(Cele!F89=2,"2",""))</f>
        <v/>
      </c>
      <c r="D85" s="31" t="str">
        <f>IF(Cele!G89=1,"1",IF(Cele!G89=2,"2",""))</f>
        <v/>
      </c>
      <c r="E85" s="31" t="str">
        <f>IF(Cele!H89=1,"1",IF(Cele!H89=2,"2",""))</f>
        <v/>
      </c>
      <c r="F85" s="31" t="str">
        <f>IF(Cele!I89=1,"1",IF(Cele!I89=2,"2",""))</f>
        <v/>
      </c>
      <c r="G85" s="31" t="str">
        <f>IF(Cele!J89=1,"1",IF(Cele!J89=2,"2",""))</f>
        <v/>
      </c>
      <c r="H85" s="4"/>
      <c r="I85" s="4"/>
      <c r="J85" s="4"/>
      <c r="K85" s="4"/>
      <c r="L85" s="4"/>
      <c r="M85" s="4"/>
      <c r="N85" s="4"/>
      <c r="O85" s="4"/>
      <c r="P85" s="4" t="str">
        <f>_xlfn.CONCAT(Tabela1[[#This Row],[Rok rozpoczęcia realizacji]], "/",Tabela1[[#This Row],[Rok zakończenia realizacji]])</f>
        <v>/</v>
      </c>
      <c r="Q85" s="12"/>
      <c r="R85" s="4"/>
      <c r="S85" s="4"/>
      <c r="T85" s="4"/>
      <c r="U85" s="13"/>
    </row>
    <row r="86" spans="2:21" x14ac:dyDescent="0.25">
      <c r="B86" s="31">
        <v>84</v>
      </c>
      <c r="C86" s="31" t="str">
        <f>IF(Cele!F90=1,"1",IF(Cele!F90=2,"2",""))</f>
        <v/>
      </c>
      <c r="D86" s="31" t="str">
        <f>IF(Cele!G90=1,"1",IF(Cele!G90=2,"2",""))</f>
        <v/>
      </c>
      <c r="E86" s="31" t="str">
        <f>IF(Cele!H90=1,"1",IF(Cele!H90=2,"2",""))</f>
        <v/>
      </c>
      <c r="F86" s="31" t="str">
        <f>IF(Cele!I90=1,"1",IF(Cele!I90=2,"2",""))</f>
        <v/>
      </c>
      <c r="G86" s="31" t="str">
        <f>IF(Cele!J90=1,"1",IF(Cele!J90=2,"2",""))</f>
        <v/>
      </c>
      <c r="H86" s="4"/>
      <c r="I86" s="4"/>
      <c r="J86" s="4"/>
      <c r="K86" s="4"/>
      <c r="L86" s="4"/>
      <c r="M86" s="4"/>
      <c r="N86" s="4"/>
      <c r="O86" s="4"/>
      <c r="P86" s="4" t="str">
        <f>_xlfn.CONCAT(Tabela1[[#This Row],[Rok rozpoczęcia realizacji]], "/",Tabela1[[#This Row],[Rok zakończenia realizacji]])</f>
        <v>/</v>
      </c>
      <c r="Q86" s="12"/>
      <c r="R86" s="4"/>
      <c r="S86" s="4"/>
      <c r="T86" s="4"/>
      <c r="U86" s="13"/>
    </row>
    <row r="87" spans="2:21" x14ac:dyDescent="0.25">
      <c r="B87" s="31">
        <v>85</v>
      </c>
      <c r="C87" s="31" t="str">
        <f>IF(Cele!F91=1,"1",IF(Cele!F91=2,"2",""))</f>
        <v/>
      </c>
      <c r="D87" s="31" t="str">
        <f>IF(Cele!G91=1,"1",IF(Cele!G91=2,"2",""))</f>
        <v/>
      </c>
      <c r="E87" s="31" t="str">
        <f>IF(Cele!H91=1,"1",IF(Cele!H91=2,"2",""))</f>
        <v/>
      </c>
      <c r="F87" s="31" t="str">
        <f>IF(Cele!I91=1,"1",IF(Cele!I91=2,"2",""))</f>
        <v/>
      </c>
      <c r="G87" s="31" t="str">
        <f>IF(Cele!J91=1,"1",IF(Cele!J91=2,"2",""))</f>
        <v/>
      </c>
      <c r="H87" s="4"/>
      <c r="I87" s="4"/>
      <c r="J87" s="4"/>
      <c r="K87" s="4"/>
      <c r="L87" s="4"/>
      <c r="M87" s="4"/>
      <c r="N87" s="4"/>
      <c r="O87" s="4"/>
      <c r="P87" s="4" t="str">
        <f>_xlfn.CONCAT(Tabela1[[#This Row],[Rok rozpoczęcia realizacji]], "/",Tabela1[[#This Row],[Rok zakończenia realizacji]])</f>
        <v>/</v>
      </c>
      <c r="Q87" s="12"/>
      <c r="R87" s="4"/>
      <c r="S87" s="4"/>
      <c r="T87" s="4"/>
      <c r="U87" s="13"/>
    </row>
    <row r="88" spans="2:21" x14ac:dyDescent="0.25">
      <c r="B88" s="31">
        <v>86</v>
      </c>
      <c r="C88" s="31" t="str">
        <f>IF(Cele!F92=1,"1",IF(Cele!F92=2,"2",""))</f>
        <v/>
      </c>
      <c r="D88" s="31" t="str">
        <f>IF(Cele!G92=1,"1",IF(Cele!G92=2,"2",""))</f>
        <v/>
      </c>
      <c r="E88" s="31" t="str">
        <f>IF(Cele!H92=1,"1",IF(Cele!H92=2,"2",""))</f>
        <v/>
      </c>
      <c r="F88" s="31" t="str">
        <f>IF(Cele!I92=1,"1",IF(Cele!I92=2,"2",""))</f>
        <v/>
      </c>
      <c r="G88" s="31" t="str">
        <f>IF(Cele!J92=1,"1",IF(Cele!J92=2,"2",""))</f>
        <v/>
      </c>
      <c r="H88" s="4"/>
      <c r="I88" s="4"/>
      <c r="J88" s="4"/>
      <c r="K88" s="4"/>
      <c r="L88" s="4"/>
      <c r="M88" s="4"/>
      <c r="N88" s="4"/>
      <c r="O88" s="4"/>
      <c r="P88" s="4" t="str">
        <f>_xlfn.CONCAT(Tabela1[[#This Row],[Rok rozpoczęcia realizacji]], "/",Tabela1[[#This Row],[Rok zakończenia realizacji]])</f>
        <v>/</v>
      </c>
      <c r="Q88" s="12"/>
      <c r="R88" s="4"/>
      <c r="S88" s="4"/>
      <c r="T88" s="4"/>
      <c r="U88" s="13"/>
    </row>
    <row r="89" spans="2:21" x14ac:dyDescent="0.25">
      <c r="B89" s="31">
        <v>87</v>
      </c>
      <c r="C89" s="31" t="str">
        <f>IF(Cele!F93=1,"1",IF(Cele!F93=2,"2",""))</f>
        <v/>
      </c>
      <c r="D89" s="31" t="str">
        <f>IF(Cele!G93=1,"1",IF(Cele!G93=2,"2",""))</f>
        <v/>
      </c>
      <c r="E89" s="31" t="str">
        <f>IF(Cele!H93=1,"1",IF(Cele!H93=2,"2",""))</f>
        <v/>
      </c>
      <c r="F89" s="31" t="str">
        <f>IF(Cele!I93=1,"1",IF(Cele!I93=2,"2",""))</f>
        <v/>
      </c>
      <c r="G89" s="31" t="str">
        <f>IF(Cele!J93=1,"1",IF(Cele!J93=2,"2",""))</f>
        <v/>
      </c>
      <c r="H89" s="4"/>
      <c r="I89" s="4"/>
      <c r="J89" s="4"/>
      <c r="K89" s="4"/>
      <c r="L89" s="4"/>
      <c r="M89" s="4"/>
      <c r="N89" s="4"/>
      <c r="O89" s="4"/>
      <c r="P89" s="4" t="str">
        <f>_xlfn.CONCAT(Tabela1[[#This Row],[Rok rozpoczęcia realizacji]], "/",Tabela1[[#This Row],[Rok zakończenia realizacji]])</f>
        <v>/</v>
      </c>
      <c r="Q89" s="12"/>
      <c r="R89" s="4"/>
      <c r="S89" s="4"/>
      <c r="T89" s="4"/>
      <c r="U89" s="13"/>
    </row>
    <row r="90" spans="2:21" x14ac:dyDescent="0.25">
      <c r="B90" s="31">
        <v>88</v>
      </c>
      <c r="C90" s="31" t="str">
        <f>IF(Cele!F94=1,"1",IF(Cele!F94=2,"2",""))</f>
        <v/>
      </c>
      <c r="D90" s="31" t="str">
        <f>IF(Cele!G94=1,"1",IF(Cele!G94=2,"2",""))</f>
        <v/>
      </c>
      <c r="E90" s="31" t="str">
        <f>IF(Cele!H94=1,"1",IF(Cele!H94=2,"2",""))</f>
        <v/>
      </c>
      <c r="F90" s="31" t="str">
        <f>IF(Cele!I94=1,"1",IF(Cele!I94=2,"2",""))</f>
        <v/>
      </c>
      <c r="G90" s="31" t="str">
        <f>IF(Cele!J94=1,"1",IF(Cele!J94=2,"2",""))</f>
        <v/>
      </c>
      <c r="H90" s="4"/>
      <c r="I90" s="4"/>
      <c r="J90" s="4"/>
      <c r="K90" s="4"/>
      <c r="L90" s="4"/>
      <c r="M90" s="4"/>
      <c r="N90" s="4"/>
      <c r="O90" s="4"/>
      <c r="P90" s="4" t="str">
        <f>_xlfn.CONCAT(Tabela1[[#This Row],[Rok rozpoczęcia realizacji]], "/",Tabela1[[#This Row],[Rok zakończenia realizacji]])</f>
        <v>/</v>
      </c>
      <c r="Q90" s="12"/>
      <c r="R90" s="4"/>
      <c r="S90" s="4"/>
      <c r="T90" s="4"/>
      <c r="U90" s="13"/>
    </row>
    <row r="91" spans="2:21" x14ac:dyDescent="0.25">
      <c r="B91" s="31">
        <v>89</v>
      </c>
      <c r="C91" s="31" t="str">
        <f>IF(Cele!F95=1,"1",IF(Cele!F95=2,"2",""))</f>
        <v/>
      </c>
      <c r="D91" s="31" t="str">
        <f>IF(Cele!G95=1,"1",IF(Cele!G95=2,"2",""))</f>
        <v/>
      </c>
      <c r="E91" s="31" t="str">
        <f>IF(Cele!H95=1,"1",IF(Cele!H95=2,"2",""))</f>
        <v/>
      </c>
      <c r="F91" s="31" t="str">
        <f>IF(Cele!I95=1,"1",IF(Cele!I95=2,"2",""))</f>
        <v/>
      </c>
      <c r="G91" s="31" t="str">
        <f>IF(Cele!J95=1,"1",IF(Cele!J95=2,"2",""))</f>
        <v/>
      </c>
      <c r="H91" s="4"/>
      <c r="I91" s="4"/>
      <c r="J91" s="4"/>
      <c r="K91" s="4"/>
      <c r="L91" s="4"/>
      <c r="M91" s="4"/>
      <c r="N91" s="4"/>
      <c r="O91" s="4"/>
      <c r="P91" s="4" t="str">
        <f>_xlfn.CONCAT(Tabela1[[#This Row],[Rok rozpoczęcia realizacji]], "/",Tabela1[[#This Row],[Rok zakończenia realizacji]])</f>
        <v>/</v>
      </c>
      <c r="Q91" s="12"/>
      <c r="R91" s="4"/>
      <c r="S91" s="4"/>
      <c r="T91" s="4"/>
      <c r="U91" s="13"/>
    </row>
    <row r="92" spans="2:21" x14ac:dyDescent="0.25">
      <c r="B92" s="31">
        <v>90</v>
      </c>
      <c r="C92" s="31" t="str">
        <f>IF(Cele!F96=1,"1",IF(Cele!F96=2,"2",""))</f>
        <v/>
      </c>
      <c r="D92" s="31" t="str">
        <f>IF(Cele!G96=1,"1",IF(Cele!G96=2,"2",""))</f>
        <v/>
      </c>
      <c r="E92" s="31" t="str">
        <f>IF(Cele!H96=1,"1",IF(Cele!H96=2,"2",""))</f>
        <v/>
      </c>
      <c r="F92" s="31" t="str">
        <f>IF(Cele!I96=1,"1",IF(Cele!I96=2,"2",""))</f>
        <v/>
      </c>
      <c r="G92" s="31" t="str">
        <f>IF(Cele!J96=1,"1",IF(Cele!J96=2,"2",""))</f>
        <v/>
      </c>
      <c r="H92" s="4"/>
      <c r="I92" s="4"/>
      <c r="J92" s="4"/>
      <c r="K92" s="4"/>
      <c r="L92" s="4"/>
      <c r="M92" s="4"/>
      <c r="N92" s="4"/>
      <c r="O92" s="4"/>
      <c r="P92" s="4" t="str">
        <f>_xlfn.CONCAT(Tabela1[[#This Row],[Rok rozpoczęcia realizacji]], "/",Tabela1[[#This Row],[Rok zakończenia realizacji]])</f>
        <v>/</v>
      </c>
      <c r="Q92" s="12"/>
      <c r="R92" s="4"/>
      <c r="S92" s="4"/>
      <c r="T92" s="4"/>
      <c r="U92" s="13"/>
    </row>
    <row r="93" spans="2:21" x14ac:dyDescent="0.25">
      <c r="B93" s="31">
        <v>91</v>
      </c>
      <c r="C93" s="31" t="str">
        <f>IF(Cele!F97=1,"1",IF(Cele!F97=2,"2",""))</f>
        <v/>
      </c>
      <c r="D93" s="31" t="str">
        <f>IF(Cele!G97=1,"1",IF(Cele!G97=2,"2",""))</f>
        <v/>
      </c>
      <c r="E93" s="31" t="str">
        <f>IF(Cele!H97=1,"1",IF(Cele!H97=2,"2",""))</f>
        <v/>
      </c>
      <c r="F93" s="31" t="str">
        <f>IF(Cele!I97=1,"1",IF(Cele!I97=2,"2",""))</f>
        <v/>
      </c>
      <c r="G93" s="31" t="str">
        <f>IF(Cele!J97=1,"1",IF(Cele!J97=2,"2",""))</f>
        <v/>
      </c>
      <c r="H93" s="4"/>
      <c r="I93" s="4"/>
      <c r="J93" s="4"/>
      <c r="K93" s="4"/>
      <c r="L93" s="4"/>
      <c r="M93" s="4"/>
      <c r="N93" s="4"/>
      <c r="O93" s="4"/>
      <c r="P93" s="4" t="str">
        <f>_xlfn.CONCAT(Tabela1[[#This Row],[Rok rozpoczęcia realizacji]], "/",Tabela1[[#This Row],[Rok zakończenia realizacji]])</f>
        <v>/</v>
      </c>
      <c r="Q93" s="12"/>
      <c r="R93" s="4"/>
      <c r="S93" s="4"/>
      <c r="T93" s="4"/>
      <c r="U93" s="13"/>
    </row>
    <row r="94" spans="2:21" x14ac:dyDescent="0.25">
      <c r="B94" s="31">
        <v>92</v>
      </c>
      <c r="C94" s="31" t="str">
        <f>IF(Cele!F98=1,"1",IF(Cele!F98=2,"2",""))</f>
        <v/>
      </c>
      <c r="D94" s="31" t="str">
        <f>IF(Cele!G98=1,"1",IF(Cele!G98=2,"2",""))</f>
        <v/>
      </c>
      <c r="E94" s="31" t="str">
        <f>IF(Cele!H98=1,"1",IF(Cele!H98=2,"2",""))</f>
        <v/>
      </c>
      <c r="F94" s="31" t="str">
        <f>IF(Cele!I98=1,"1",IF(Cele!I98=2,"2",""))</f>
        <v/>
      </c>
      <c r="G94" s="31" t="str">
        <f>IF(Cele!J98=1,"1",IF(Cele!J98=2,"2",""))</f>
        <v/>
      </c>
      <c r="H94" s="4"/>
      <c r="I94" s="4"/>
      <c r="J94" s="4"/>
      <c r="K94" s="4"/>
      <c r="L94" s="4"/>
      <c r="M94" s="4"/>
      <c r="N94" s="4"/>
      <c r="O94" s="4"/>
      <c r="P94" s="4" t="str">
        <f>_xlfn.CONCAT(Tabela1[[#This Row],[Rok rozpoczęcia realizacji]], "/",Tabela1[[#This Row],[Rok zakończenia realizacji]])</f>
        <v>/</v>
      </c>
      <c r="Q94" s="12"/>
      <c r="R94" s="4"/>
      <c r="S94" s="4"/>
      <c r="T94" s="4"/>
      <c r="U94" s="13"/>
    </row>
    <row r="95" spans="2:21" x14ac:dyDescent="0.25">
      <c r="B95" s="31">
        <v>93</v>
      </c>
      <c r="C95" s="31" t="str">
        <f>IF(Cele!F99=1,"1",IF(Cele!F99=2,"2",""))</f>
        <v/>
      </c>
      <c r="D95" s="31" t="str">
        <f>IF(Cele!G99=1,"1",IF(Cele!G99=2,"2",""))</f>
        <v/>
      </c>
      <c r="E95" s="31" t="str">
        <f>IF(Cele!H99=1,"1",IF(Cele!H99=2,"2",""))</f>
        <v/>
      </c>
      <c r="F95" s="31" t="str">
        <f>IF(Cele!I99=1,"1",IF(Cele!I99=2,"2",""))</f>
        <v/>
      </c>
      <c r="G95" s="31" t="str">
        <f>IF(Cele!J99=1,"1",IF(Cele!J99=2,"2",""))</f>
        <v/>
      </c>
      <c r="H95" s="4"/>
      <c r="I95" s="4"/>
      <c r="J95" s="4"/>
      <c r="K95" s="4"/>
      <c r="L95" s="4"/>
      <c r="M95" s="4"/>
      <c r="N95" s="4"/>
      <c r="O95" s="4"/>
      <c r="P95" s="4" t="str">
        <f>_xlfn.CONCAT(Tabela1[[#This Row],[Rok rozpoczęcia realizacji]], "/",Tabela1[[#This Row],[Rok zakończenia realizacji]])</f>
        <v>/</v>
      </c>
      <c r="Q95" s="12"/>
      <c r="R95" s="4"/>
      <c r="S95" s="4"/>
      <c r="T95" s="4"/>
      <c r="U95" s="13"/>
    </row>
    <row r="96" spans="2:21" x14ac:dyDescent="0.25">
      <c r="B96" s="31">
        <v>94</v>
      </c>
      <c r="C96" s="31" t="str">
        <f>IF(Cele!F100=1,"1",IF(Cele!F100=2,"2",""))</f>
        <v/>
      </c>
      <c r="D96" s="31" t="str">
        <f>IF(Cele!G100=1,"1",IF(Cele!G100=2,"2",""))</f>
        <v/>
      </c>
      <c r="E96" s="31" t="str">
        <f>IF(Cele!H100=1,"1",IF(Cele!H100=2,"2",""))</f>
        <v/>
      </c>
      <c r="F96" s="31" t="str">
        <f>IF(Cele!I100=1,"1",IF(Cele!I100=2,"2",""))</f>
        <v/>
      </c>
      <c r="G96" s="31" t="str">
        <f>IF(Cele!J100=1,"1",IF(Cele!J100=2,"2",""))</f>
        <v/>
      </c>
      <c r="H96" s="4"/>
      <c r="I96" s="4"/>
      <c r="J96" s="4"/>
      <c r="K96" s="4"/>
      <c r="L96" s="4"/>
      <c r="M96" s="4"/>
      <c r="N96" s="4"/>
      <c r="O96" s="4"/>
      <c r="P96" s="4" t="str">
        <f>_xlfn.CONCAT(Tabela1[[#This Row],[Rok rozpoczęcia realizacji]], "/",Tabela1[[#This Row],[Rok zakończenia realizacji]])</f>
        <v>/</v>
      </c>
      <c r="Q96" s="12"/>
      <c r="R96" s="4"/>
      <c r="S96" s="4"/>
      <c r="T96" s="4"/>
      <c r="U96" s="13"/>
    </row>
    <row r="97" spans="2:21" x14ac:dyDescent="0.25">
      <c r="B97" s="31">
        <v>95</v>
      </c>
      <c r="C97" s="31" t="str">
        <f>IF(Cele!F101=1,"1",IF(Cele!F101=2,"2",""))</f>
        <v/>
      </c>
      <c r="D97" s="31" t="str">
        <f>IF(Cele!G101=1,"1",IF(Cele!G101=2,"2",""))</f>
        <v/>
      </c>
      <c r="E97" s="31" t="str">
        <f>IF(Cele!H101=1,"1",IF(Cele!H101=2,"2",""))</f>
        <v/>
      </c>
      <c r="F97" s="31" t="str">
        <f>IF(Cele!I101=1,"1",IF(Cele!I101=2,"2",""))</f>
        <v/>
      </c>
      <c r="G97" s="31" t="str">
        <f>IF(Cele!J101=1,"1",IF(Cele!J101=2,"2",""))</f>
        <v/>
      </c>
      <c r="H97" s="4"/>
      <c r="I97" s="4"/>
      <c r="J97" s="4"/>
      <c r="K97" s="4"/>
      <c r="L97" s="4"/>
      <c r="M97" s="4"/>
      <c r="N97" s="4"/>
      <c r="O97" s="4"/>
      <c r="P97" s="4" t="str">
        <f>_xlfn.CONCAT(Tabela1[[#This Row],[Rok rozpoczęcia realizacji]], "/",Tabela1[[#This Row],[Rok zakończenia realizacji]])</f>
        <v>/</v>
      </c>
      <c r="Q97" s="12"/>
      <c r="R97" s="4"/>
      <c r="S97" s="4"/>
      <c r="T97" s="4"/>
      <c r="U97" s="13"/>
    </row>
    <row r="98" spans="2:21" x14ac:dyDescent="0.25">
      <c r="B98" s="31">
        <v>96</v>
      </c>
      <c r="C98" s="31" t="str">
        <f>IF(Cele!F102=1,"1",IF(Cele!F102=2,"2",""))</f>
        <v/>
      </c>
      <c r="D98" s="31" t="str">
        <f>IF(Cele!G102=1,"1",IF(Cele!G102=2,"2",""))</f>
        <v/>
      </c>
      <c r="E98" s="31" t="str">
        <f>IF(Cele!H102=1,"1",IF(Cele!H102=2,"2",""))</f>
        <v/>
      </c>
      <c r="F98" s="31" t="str">
        <f>IF(Cele!I102=1,"1",IF(Cele!I102=2,"2",""))</f>
        <v/>
      </c>
      <c r="G98" s="31" t="str">
        <f>IF(Cele!J102=1,"1",IF(Cele!J102=2,"2",""))</f>
        <v/>
      </c>
      <c r="H98" s="4"/>
      <c r="I98" s="4"/>
      <c r="J98" s="4"/>
      <c r="K98" s="4"/>
      <c r="L98" s="4"/>
      <c r="M98" s="4"/>
      <c r="N98" s="4"/>
      <c r="O98" s="4"/>
      <c r="P98" s="4" t="str">
        <f>_xlfn.CONCAT(Tabela1[[#This Row],[Rok rozpoczęcia realizacji]], "/",Tabela1[[#This Row],[Rok zakończenia realizacji]])</f>
        <v>/</v>
      </c>
      <c r="Q98" s="12"/>
      <c r="R98" s="4"/>
      <c r="S98" s="4"/>
      <c r="T98" s="4"/>
      <c r="U98" s="13"/>
    </row>
    <row r="99" spans="2:21" x14ac:dyDescent="0.25">
      <c r="B99" s="31">
        <v>97</v>
      </c>
      <c r="C99" s="31" t="str">
        <f>IF(Cele!F103=1,"1",IF(Cele!F103=2,"2",""))</f>
        <v/>
      </c>
      <c r="D99" s="31" t="str">
        <f>IF(Cele!G103=1,"1",IF(Cele!G103=2,"2",""))</f>
        <v/>
      </c>
      <c r="E99" s="31" t="str">
        <f>IF(Cele!H103=1,"1",IF(Cele!H103=2,"2",""))</f>
        <v/>
      </c>
      <c r="F99" s="31" t="str">
        <f>IF(Cele!I103=1,"1",IF(Cele!I103=2,"2",""))</f>
        <v/>
      </c>
      <c r="G99" s="31" t="str">
        <f>IF(Cele!J103=1,"1",IF(Cele!J103=2,"2",""))</f>
        <v/>
      </c>
      <c r="H99" s="4"/>
      <c r="I99" s="4"/>
      <c r="J99" s="4"/>
      <c r="K99" s="4"/>
      <c r="L99" s="4"/>
      <c r="M99" s="4"/>
      <c r="N99" s="4"/>
      <c r="O99" s="4"/>
      <c r="P99" s="4" t="str">
        <f>_xlfn.CONCAT(Tabela1[[#This Row],[Rok rozpoczęcia realizacji]], "/",Tabela1[[#This Row],[Rok zakończenia realizacji]])</f>
        <v>/</v>
      </c>
      <c r="Q99" s="12"/>
      <c r="R99" s="4"/>
      <c r="S99" s="4"/>
      <c r="T99" s="4"/>
      <c r="U99" s="13"/>
    </row>
    <row r="100" spans="2:21" x14ac:dyDescent="0.25">
      <c r="B100" s="31">
        <v>98</v>
      </c>
      <c r="C100" s="31" t="str">
        <f>IF(Cele!F104=1,"1",IF(Cele!F104=2,"2",""))</f>
        <v/>
      </c>
      <c r="D100" s="31" t="str">
        <f>IF(Cele!G104=1,"1",IF(Cele!G104=2,"2",""))</f>
        <v/>
      </c>
      <c r="E100" s="31" t="str">
        <f>IF(Cele!H104=1,"1",IF(Cele!H104=2,"2",""))</f>
        <v/>
      </c>
      <c r="F100" s="31" t="str">
        <f>IF(Cele!I104=1,"1",IF(Cele!I104=2,"2",""))</f>
        <v/>
      </c>
      <c r="G100" s="31" t="str">
        <f>IF(Cele!J104=1,"1",IF(Cele!J104=2,"2",""))</f>
        <v/>
      </c>
      <c r="H100" s="4"/>
      <c r="I100" s="4"/>
      <c r="J100" s="4"/>
      <c r="K100" s="4"/>
      <c r="L100" s="4"/>
      <c r="M100" s="4"/>
      <c r="N100" s="4"/>
      <c r="O100" s="4"/>
      <c r="P100" s="4" t="str">
        <f>_xlfn.CONCAT(Tabela1[[#This Row],[Rok rozpoczęcia realizacji]], "/",Tabela1[[#This Row],[Rok zakończenia realizacji]])</f>
        <v>/</v>
      </c>
      <c r="Q100" s="12"/>
      <c r="R100" s="4"/>
      <c r="S100" s="4"/>
      <c r="T100" s="4"/>
      <c r="U100" s="13"/>
    </row>
    <row r="101" spans="2:21" x14ac:dyDescent="0.25">
      <c r="B101" s="31">
        <v>99</v>
      </c>
      <c r="C101" s="31" t="str">
        <f>IF(Cele!F105=1,"1",IF(Cele!F105=2,"2",""))</f>
        <v/>
      </c>
      <c r="D101" s="31" t="str">
        <f>IF(Cele!G105=1,"1",IF(Cele!G105=2,"2",""))</f>
        <v/>
      </c>
      <c r="E101" s="31" t="str">
        <f>IF(Cele!H105=1,"1",IF(Cele!H105=2,"2",""))</f>
        <v/>
      </c>
      <c r="F101" s="31" t="str">
        <f>IF(Cele!I105=1,"1",IF(Cele!I105=2,"2",""))</f>
        <v/>
      </c>
      <c r="G101" s="31" t="str">
        <f>IF(Cele!J105=1,"1",IF(Cele!J105=2,"2",""))</f>
        <v/>
      </c>
      <c r="H101" s="4"/>
      <c r="I101" s="4"/>
      <c r="J101" s="4"/>
      <c r="K101" s="4"/>
      <c r="L101" s="4"/>
      <c r="M101" s="4"/>
      <c r="N101" s="4"/>
      <c r="O101" s="4"/>
      <c r="P101" s="4" t="str">
        <f>_xlfn.CONCAT(Tabela1[[#This Row],[Rok rozpoczęcia realizacji]], "/",Tabela1[[#This Row],[Rok zakończenia realizacji]])</f>
        <v>/</v>
      </c>
      <c r="Q101" s="12"/>
      <c r="R101" s="4"/>
      <c r="S101" s="4"/>
      <c r="T101" s="4"/>
      <c r="U101" s="13"/>
    </row>
    <row r="102" spans="2:21" x14ac:dyDescent="0.25">
      <c r="B102" s="31">
        <v>100</v>
      </c>
      <c r="C102" s="31" t="str">
        <f>IF(Cele!F106=1,"1",IF(Cele!F106=2,"2",""))</f>
        <v/>
      </c>
      <c r="D102" s="31" t="str">
        <f>IF(Cele!G106=1,"1",IF(Cele!G106=2,"2",""))</f>
        <v/>
      </c>
      <c r="E102" s="31" t="str">
        <f>IF(Cele!H106=1,"1",IF(Cele!H106=2,"2",""))</f>
        <v/>
      </c>
      <c r="F102" s="31" t="str">
        <f>IF(Cele!I106=1,"1",IF(Cele!I106=2,"2",""))</f>
        <v/>
      </c>
      <c r="G102" s="31" t="str">
        <f>IF(Cele!J106=1,"1",IF(Cele!J106=2,"2",""))</f>
        <v/>
      </c>
      <c r="H102" s="4"/>
      <c r="I102" s="4"/>
      <c r="J102" s="4"/>
      <c r="K102" s="4"/>
      <c r="L102" s="4"/>
      <c r="M102" s="4"/>
      <c r="N102" s="4"/>
      <c r="O102" s="4"/>
      <c r="P102" s="4" t="str">
        <f>_xlfn.CONCAT(Tabela1[[#This Row],[Rok rozpoczęcia realizacji]], "/",Tabela1[[#This Row],[Rok zakończenia realizacji]])</f>
        <v>/</v>
      </c>
      <c r="Q102" s="12"/>
      <c r="R102" s="4"/>
      <c r="S102" s="4"/>
      <c r="T102" s="4"/>
      <c r="U102" s="13"/>
    </row>
    <row r="103" spans="2:21" x14ac:dyDescent="0.25">
      <c r="B103" s="31">
        <v>101</v>
      </c>
      <c r="C103" s="31" t="str">
        <f>IF(Cele!F107=1,"1",IF(Cele!F107=2,"2",""))</f>
        <v/>
      </c>
      <c r="D103" s="31" t="str">
        <f>IF(Cele!G107=1,"1",IF(Cele!G107=2,"2",""))</f>
        <v/>
      </c>
      <c r="E103" s="31" t="str">
        <f>IF(Cele!H107=1,"1",IF(Cele!H107=2,"2",""))</f>
        <v/>
      </c>
      <c r="F103" s="31" t="str">
        <f>IF(Cele!I107=1,"1",IF(Cele!I107=2,"2",""))</f>
        <v/>
      </c>
      <c r="G103" s="31" t="str">
        <f>IF(Cele!J107=1,"1",IF(Cele!J107=2,"2",""))</f>
        <v/>
      </c>
      <c r="H103" s="4"/>
      <c r="I103" s="4"/>
      <c r="J103" s="4"/>
      <c r="K103" s="4"/>
      <c r="L103" s="4"/>
      <c r="M103" s="4"/>
      <c r="N103" s="4"/>
      <c r="O103" s="4"/>
      <c r="P103" s="4" t="str">
        <f>_xlfn.CONCAT(Tabela1[[#This Row],[Rok rozpoczęcia realizacji]], "/",Tabela1[[#This Row],[Rok zakończenia realizacji]])</f>
        <v>/</v>
      </c>
      <c r="Q103" s="12"/>
      <c r="R103" s="4"/>
      <c r="S103" s="4"/>
      <c r="T103" s="4"/>
      <c r="U103" s="13"/>
    </row>
    <row r="104" spans="2:21" x14ac:dyDescent="0.25">
      <c r="B104" s="31">
        <v>102</v>
      </c>
      <c r="C104" s="31" t="str">
        <f>IF(Cele!F108=1,"1",IF(Cele!F108=2,"2",""))</f>
        <v/>
      </c>
      <c r="D104" s="31" t="str">
        <f>IF(Cele!G108=1,"1",IF(Cele!G108=2,"2",""))</f>
        <v/>
      </c>
      <c r="E104" s="31" t="str">
        <f>IF(Cele!H108=1,"1",IF(Cele!H108=2,"2",""))</f>
        <v/>
      </c>
      <c r="F104" s="31" t="str">
        <f>IF(Cele!I108=1,"1",IF(Cele!I108=2,"2",""))</f>
        <v/>
      </c>
      <c r="G104" s="31" t="str">
        <f>IF(Cele!J108=1,"1",IF(Cele!J108=2,"2",""))</f>
        <v/>
      </c>
      <c r="H104" s="4"/>
      <c r="I104" s="4"/>
      <c r="J104" s="4"/>
      <c r="K104" s="4"/>
      <c r="L104" s="4"/>
      <c r="M104" s="4"/>
      <c r="N104" s="4"/>
      <c r="O104" s="4"/>
      <c r="P104" s="4" t="str">
        <f>_xlfn.CONCAT(Tabela1[[#This Row],[Rok rozpoczęcia realizacji]], "/",Tabela1[[#This Row],[Rok zakończenia realizacji]])</f>
        <v>/</v>
      </c>
      <c r="Q104" s="12"/>
      <c r="R104" s="4"/>
      <c r="S104" s="4"/>
      <c r="T104" s="4"/>
      <c r="U104" s="13"/>
    </row>
    <row r="105" spans="2:21" x14ac:dyDescent="0.25">
      <c r="B105" s="31">
        <v>103</v>
      </c>
      <c r="C105" s="31" t="str">
        <f>IF(Cele!F109=1,"1",IF(Cele!F109=2,"2",""))</f>
        <v/>
      </c>
      <c r="D105" s="31" t="str">
        <f>IF(Cele!G109=1,"1",IF(Cele!G109=2,"2",""))</f>
        <v/>
      </c>
      <c r="E105" s="31" t="str">
        <f>IF(Cele!H109=1,"1",IF(Cele!H109=2,"2",""))</f>
        <v/>
      </c>
      <c r="F105" s="31" t="str">
        <f>IF(Cele!I109=1,"1",IF(Cele!I109=2,"2",""))</f>
        <v/>
      </c>
      <c r="G105" s="31" t="str">
        <f>IF(Cele!J109=1,"1",IF(Cele!J109=2,"2",""))</f>
        <v/>
      </c>
      <c r="H105" s="4"/>
      <c r="I105" s="4"/>
      <c r="J105" s="4"/>
      <c r="K105" s="4"/>
      <c r="L105" s="4"/>
      <c r="M105" s="4"/>
      <c r="N105" s="4"/>
      <c r="O105" s="4"/>
      <c r="P105" s="4" t="str">
        <f>_xlfn.CONCAT(Tabela1[[#This Row],[Rok rozpoczęcia realizacji]], "/",Tabela1[[#This Row],[Rok zakończenia realizacji]])</f>
        <v>/</v>
      </c>
      <c r="Q105" s="12"/>
      <c r="R105" s="4"/>
      <c r="S105" s="4"/>
      <c r="T105" s="4"/>
      <c r="U105" s="13"/>
    </row>
    <row r="106" spans="2:21" x14ac:dyDescent="0.25">
      <c r="B106" s="31">
        <v>104</v>
      </c>
      <c r="C106" s="31" t="str">
        <f>IF(Cele!F110=1,"1",IF(Cele!F110=2,"2",""))</f>
        <v/>
      </c>
      <c r="D106" s="31" t="str">
        <f>IF(Cele!G110=1,"1",IF(Cele!G110=2,"2",""))</f>
        <v/>
      </c>
      <c r="E106" s="31" t="str">
        <f>IF(Cele!H110=1,"1",IF(Cele!H110=2,"2",""))</f>
        <v/>
      </c>
      <c r="F106" s="31" t="str">
        <f>IF(Cele!I110=1,"1",IF(Cele!I110=2,"2",""))</f>
        <v/>
      </c>
      <c r="G106" s="31" t="str">
        <f>IF(Cele!J110=1,"1",IF(Cele!J110=2,"2",""))</f>
        <v/>
      </c>
      <c r="H106" s="4"/>
      <c r="I106" s="4"/>
      <c r="J106" s="4"/>
      <c r="K106" s="4"/>
      <c r="L106" s="4"/>
      <c r="M106" s="4"/>
      <c r="N106" s="4"/>
      <c r="O106" s="4"/>
      <c r="P106" s="4" t="str">
        <f>_xlfn.CONCAT(Tabela1[[#This Row],[Rok rozpoczęcia realizacji]], "/",Tabela1[[#This Row],[Rok zakończenia realizacji]])</f>
        <v>/</v>
      </c>
      <c r="Q106" s="12"/>
      <c r="R106" s="4"/>
      <c r="S106" s="4"/>
      <c r="T106" s="4"/>
      <c r="U106" s="13"/>
    </row>
    <row r="107" spans="2:21" x14ac:dyDescent="0.25">
      <c r="B107" s="31">
        <v>105</v>
      </c>
      <c r="C107" s="31" t="str">
        <f>IF(Cele!F111=1,"1",IF(Cele!F111=2,"2",""))</f>
        <v/>
      </c>
      <c r="D107" s="31" t="str">
        <f>IF(Cele!G111=1,"1",IF(Cele!G111=2,"2",""))</f>
        <v/>
      </c>
      <c r="E107" s="31" t="str">
        <f>IF(Cele!H111=1,"1",IF(Cele!H111=2,"2",""))</f>
        <v/>
      </c>
      <c r="F107" s="31" t="str">
        <f>IF(Cele!I111=1,"1",IF(Cele!I111=2,"2",""))</f>
        <v/>
      </c>
      <c r="G107" s="31" t="str">
        <f>IF(Cele!J111=1,"1",IF(Cele!J111=2,"2",""))</f>
        <v/>
      </c>
      <c r="H107" s="4"/>
      <c r="I107" s="4"/>
      <c r="J107" s="4"/>
      <c r="K107" s="4"/>
      <c r="L107" s="4"/>
      <c r="M107" s="4"/>
      <c r="N107" s="4"/>
      <c r="O107" s="4"/>
      <c r="P107" s="4" t="str">
        <f>_xlfn.CONCAT(Tabela1[[#This Row],[Rok rozpoczęcia realizacji]], "/",Tabela1[[#This Row],[Rok zakończenia realizacji]])</f>
        <v>/</v>
      </c>
      <c r="Q107" s="12"/>
      <c r="R107" s="4"/>
      <c r="S107" s="4"/>
      <c r="T107" s="4"/>
      <c r="U107" s="13"/>
    </row>
    <row r="108" spans="2:21" x14ac:dyDescent="0.25">
      <c r="B108" s="31">
        <v>106</v>
      </c>
      <c r="C108" s="31" t="str">
        <f>IF(Cele!F112=1,"1",IF(Cele!F112=2,"2",""))</f>
        <v/>
      </c>
      <c r="D108" s="31" t="str">
        <f>IF(Cele!G112=1,"1",IF(Cele!G112=2,"2",""))</f>
        <v/>
      </c>
      <c r="E108" s="31" t="str">
        <f>IF(Cele!H112=1,"1",IF(Cele!H112=2,"2",""))</f>
        <v/>
      </c>
      <c r="F108" s="31" t="str">
        <f>IF(Cele!I112=1,"1",IF(Cele!I112=2,"2",""))</f>
        <v/>
      </c>
      <c r="G108" s="31" t="str">
        <f>IF(Cele!J112=1,"1",IF(Cele!J112=2,"2",""))</f>
        <v/>
      </c>
      <c r="H108" s="4"/>
      <c r="I108" s="4"/>
      <c r="J108" s="4"/>
      <c r="K108" s="4"/>
      <c r="L108" s="4"/>
      <c r="M108" s="4"/>
      <c r="N108" s="4"/>
      <c r="O108" s="4"/>
      <c r="P108" s="4" t="str">
        <f>_xlfn.CONCAT(Tabela1[[#This Row],[Rok rozpoczęcia realizacji]], "/",Tabela1[[#This Row],[Rok zakończenia realizacji]])</f>
        <v>/</v>
      </c>
      <c r="Q108" s="12"/>
      <c r="R108" s="4"/>
      <c r="S108" s="4"/>
      <c r="T108" s="4"/>
      <c r="U108" s="13"/>
    </row>
    <row r="109" spans="2:21" x14ac:dyDescent="0.25">
      <c r="B109" s="31">
        <v>107</v>
      </c>
      <c r="C109" s="31" t="str">
        <f>IF(Cele!F113=1,"1",IF(Cele!F113=2,"2",""))</f>
        <v/>
      </c>
      <c r="D109" s="31" t="str">
        <f>IF(Cele!G113=1,"1",IF(Cele!G113=2,"2",""))</f>
        <v/>
      </c>
      <c r="E109" s="31" t="str">
        <f>IF(Cele!H113=1,"1",IF(Cele!H113=2,"2",""))</f>
        <v/>
      </c>
      <c r="F109" s="31" t="str">
        <f>IF(Cele!I113=1,"1",IF(Cele!I113=2,"2",""))</f>
        <v/>
      </c>
      <c r="G109" s="31" t="str">
        <f>IF(Cele!J113=1,"1",IF(Cele!J113=2,"2",""))</f>
        <v/>
      </c>
      <c r="H109" s="4"/>
      <c r="I109" s="4"/>
      <c r="J109" s="4"/>
      <c r="K109" s="4"/>
      <c r="L109" s="4"/>
      <c r="M109" s="4"/>
      <c r="N109" s="4"/>
      <c r="O109" s="4"/>
      <c r="P109" s="4" t="str">
        <f>_xlfn.CONCAT(Tabela1[[#This Row],[Rok rozpoczęcia realizacji]], "/",Tabela1[[#This Row],[Rok zakończenia realizacji]])</f>
        <v>/</v>
      </c>
      <c r="Q109" s="12"/>
      <c r="R109" s="4"/>
      <c r="S109" s="4"/>
      <c r="T109" s="4"/>
      <c r="U109" s="13"/>
    </row>
    <row r="110" spans="2:21" x14ac:dyDescent="0.25">
      <c r="B110" s="31">
        <v>108</v>
      </c>
      <c r="C110" s="31" t="str">
        <f>IF(Cele!F114=1,"1",IF(Cele!F114=2,"2",""))</f>
        <v/>
      </c>
      <c r="D110" s="31" t="str">
        <f>IF(Cele!G114=1,"1",IF(Cele!G114=2,"2",""))</f>
        <v/>
      </c>
      <c r="E110" s="31" t="str">
        <f>IF(Cele!H114=1,"1",IF(Cele!H114=2,"2",""))</f>
        <v/>
      </c>
      <c r="F110" s="31" t="str">
        <f>IF(Cele!I114=1,"1",IF(Cele!I114=2,"2",""))</f>
        <v/>
      </c>
      <c r="G110" s="31" t="str">
        <f>IF(Cele!J114=1,"1",IF(Cele!J114=2,"2",""))</f>
        <v/>
      </c>
      <c r="H110" s="4"/>
      <c r="I110" s="4"/>
      <c r="J110" s="4"/>
      <c r="K110" s="4"/>
      <c r="L110" s="4"/>
      <c r="M110" s="4"/>
      <c r="N110" s="4"/>
      <c r="O110" s="4"/>
      <c r="P110" s="4" t="str">
        <f>_xlfn.CONCAT(Tabela1[[#This Row],[Rok rozpoczęcia realizacji]], "/",Tabela1[[#This Row],[Rok zakończenia realizacji]])</f>
        <v>/</v>
      </c>
      <c r="Q110" s="12"/>
      <c r="R110" s="4"/>
      <c r="S110" s="4"/>
      <c r="T110" s="4"/>
      <c r="U110" s="13"/>
    </row>
    <row r="111" spans="2:21" x14ac:dyDescent="0.25">
      <c r="B111" s="31">
        <v>109</v>
      </c>
      <c r="C111" s="31" t="str">
        <f>IF(Cele!F115=1,"1",IF(Cele!F115=2,"2",""))</f>
        <v/>
      </c>
      <c r="D111" s="31" t="str">
        <f>IF(Cele!G115=1,"1",IF(Cele!G115=2,"2",""))</f>
        <v/>
      </c>
      <c r="E111" s="31" t="str">
        <f>IF(Cele!H115=1,"1",IF(Cele!H115=2,"2",""))</f>
        <v/>
      </c>
      <c r="F111" s="31" t="str">
        <f>IF(Cele!I115=1,"1",IF(Cele!I115=2,"2",""))</f>
        <v/>
      </c>
      <c r="G111" s="31" t="str">
        <f>IF(Cele!J115=1,"1",IF(Cele!J115=2,"2",""))</f>
        <v/>
      </c>
      <c r="H111" s="4"/>
      <c r="I111" s="4"/>
      <c r="J111" s="4"/>
      <c r="K111" s="4"/>
      <c r="L111" s="4"/>
      <c r="M111" s="4"/>
      <c r="N111" s="4"/>
      <c r="O111" s="4"/>
      <c r="P111" s="4" t="str">
        <f>_xlfn.CONCAT(Tabela1[[#This Row],[Rok rozpoczęcia realizacji]], "/",Tabela1[[#This Row],[Rok zakończenia realizacji]])</f>
        <v>/</v>
      </c>
      <c r="Q111" s="12"/>
      <c r="R111" s="4"/>
      <c r="S111" s="4"/>
      <c r="T111" s="4"/>
      <c r="U111" s="13"/>
    </row>
    <row r="112" spans="2:21" x14ac:dyDescent="0.25">
      <c r="B112" s="31">
        <v>110</v>
      </c>
      <c r="C112" s="31" t="str">
        <f>IF(Cele!F116=1,"1",IF(Cele!F116=2,"2",""))</f>
        <v/>
      </c>
      <c r="D112" s="31" t="str">
        <f>IF(Cele!G116=1,"1",IF(Cele!G116=2,"2",""))</f>
        <v/>
      </c>
      <c r="E112" s="31" t="str">
        <f>IF(Cele!H116=1,"1",IF(Cele!H116=2,"2",""))</f>
        <v/>
      </c>
      <c r="F112" s="31" t="str">
        <f>IF(Cele!I116=1,"1",IF(Cele!I116=2,"2",""))</f>
        <v/>
      </c>
      <c r="G112" s="31" t="str">
        <f>IF(Cele!J116=1,"1",IF(Cele!J116=2,"2",""))</f>
        <v/>
      </c>
      <c r="H112" s="4"/>
      <c r="I112" s="4"/>
      <c r="J112" s="4"/>
      <c r="K112" s="4"/>
      <c r="L112" s="4"/>
      <c r="M112" s="4"/>
      <c r="N112" s="4"/>
      <c r="O112" s="4"/>
      <c r="P112" s="4" t="str">
        <f>_xlfn.CONCAT(Tabela1[[#This Row],[Rok rozpoczęcia realizacji]], "/",Tabela1[[#This Row],[Rok zakończenia realizacji]])</f>
        <v>/</v>
      </c>
      <c r="Q112" s="12"/>
      <c r="R112" s="4"/>
      <c r="S112" s="4"/>
      <c r="T112" s="4"/>
      <c r="U112" s="13"/>
    </row>
    <row r="113" spans="2:21" x14ac:dyDescent="0.25">
      <c r="B113" s="31">
        <v>111</v>
      </c>
      <c r="C113" s="31" t="str">
        <f>IF(Cele!F117=1,"1",IF(Cele!F117=2,"2",""))</f>
        <v/>
      </c>
      <c r="D113" s="31" t="str">
        <f>IF(Cele!G117=1,"1",IF(Cele!G117=2,"2",""))</f>
        <v/>
      </c>
      <c r="E113" s="31" t="str">
        <f>IF(Cele!H117=1,"1",IF(Cele!H117=2,"2",""))</f>
        <v/>
      </c>
      <c r="F113" s="31" t="str">
        <f>IF(Cele!I117=1,"1",IF(Cele!I117=2,"2",""))</f>
        <v/>
      </c>
      <c r="G113" s="31" t="str">
        <f>IF(Cele!J117=1,"1",IF(Cele!J117=2,"2",""))</f>
        <v/>
      </c>
      <c r="H113" s="4"/>
      <c r="I113" s="4"/>
      <c r="J113" s="4"/>
      <c r="K113" s="4"/>
      <c r="L113" s="4"/>
      <c r="M113" s="4"/>
      <c r="N113" s="4"/>
      <c r="O113" s="4"/>
      <c r="P113" s="4" t="str">
        <f>_xlfn.CONCAT(Tabela1[[#This Row],[Rok rozpoczęcia realizacji]], "/",Tabela1[[#This Row],[Rok zakończenia realizacji]])</f>
        <v>/</v>
      </c>
      <c r="Q113" s="12"/>
      <c r="R113" s="4"/>
      <c r="S113" s="4"/>
      <c r="T113" s="4"/>
      <c r="U113" s="13"/>
    </row>
    <row r="114" spans="2:21" x14ac:dyDescent="0.25">
      <c r="B114" s="31">
        <v>112</v>
      </c>
      <c r="C114" s="31" t="str">
        <f>IF(Cele!F118=1,"1",IF(Cele!F118=2,"2",""))</f>
        <v/>
      </c>
      <c r="D114" s="31" t="str">
        <f>IF(Cele!G118=1,"1",IF(Cele!G118=2,"2",""))</f>
        <v/>
      </c>
      <c r="E114" s="31" t="str">
        <f>IF(Cele!H118=1,"1",IF(Cele!H118=2,"2",""))</f>
        <v/>
      </c>
      <c r="F114" s="31" t="str">
        <f>IF(Cele!I118=1,"1",IF(Cele!I118=2,"2",""))</f>
        <v/>
      </c>
      <c r="G114" s="31" t="str">
        <f>IF(Cele!J118=1,"1",IF(Cele!J118=2,"2",""))</f>
        <v/>
      </c>
      <c r="H114" s="4"/>
      <c r="I114" s="4"/>
      <c r="J114" s="4"/>
      <c r="K114" s="4"/>
      <c r="L114" s="4"/>
      <c r="M114" s="4"/>
      <c r="N114" s="4"/>
      <c r="O114" s="4"/>
      <c r="P114" s="4" t="str">
        <f>_xlfn.CONCAT(Tabela1[[#This Row],[Rok rozpoczęcia realizacji]], "/",Tabela1[[#This Row],[Rok zakończenia realizacji]])</f>
        <v>/</v>
      </c>
      <c r="Q114" s="12"/>
      <c r="R114" s="4"/>
      <c r="S114" s="4"/>
      <c r="T114" s="4"/>
      <c r="U114" s="13"/>
    </row>
    <row r="115" spans="2:21" x14ac:dyDescent="0.25">
      <c r="B115" s="31">
        <v>113</v>
      </c>
      <c r="C115" s="31" t="str">
        <f>IF(Cele!F119=1,"1",IF(Cele!F119=2,"2",""))</f>
        <v/>
      </c>
      <c r="D115" s="31" t="str">
        <f>IF(Cele!G119=1,"1",IF(Cele!G119=2,"2",""))</f>
        <v/>
      </c>
      <c r="E115" s="31" t="str">
        <f>IF(Cele!H119=1,"1",IF(Cele!H119=2,"2",""))</f>
        <v/>
      </c>
      <c r="F115" s="31" t="str">
        <f>IF(Cele!I119=1,"1",IF(Cele!I119=2,"2",""))</f>
        <v/>
      </c>
      <c r="G115" s="31" t="str">
        <f>IF(Cele!J119=1,"1",IF(Cele!J119=2,"2",""))</f>
        <v/>
      </c>
      <c r="H115" s="4"/>
      <c r="I115" s="4"/>
      <c r="J115" s="4"/>
      <c r="K115" s="4"/>
      <c r="L115" s="4"/>
      <c r="M115" s="4"/>
      <c r="N115" s="4"/>
      <c r="O115" s="4"/>
      <c r="P115" s="4" t="str">
        <f>_xlfn.CONCAT(Tabela1[[#This Row],[Rok rozpoczęcia realizacji]], "/",Tabela1[[#This Row],[Rok zakończenia realizacji]])</f>
        <v>/</v>
      </c>
      <c r="Q115" s="12"/>
      <c r="R115" s="4"/>
      <c r="S115" s="4"/>
      <c r="T115" s="4"/>
      <c r="U115" s="13"/>
    </row>
    <row r="116" spans="2:21" x14ac:dyDescent="0.25">
      <c r="B116" s="31">
        <v>114</v>
      </c>
      <c r="C116" s="31" t="str">
        <f>IF(Cele!F120=1,"1",IF(Cele!F120=2,"2",""))</f>
        <v/>
      </c>
      <c r="D116" s="31" t="str">
        <f>IF(Cele!G120=1,"1",IF(Cele!G120=2,"2",""))</f>
        <v/>
      </c>
      <c r="E116" s="31" t="str">
        <f>IF(Cele!H120=1,"1",IF(Cele!H120=2,"2",""))</f>
        <v/>
      </c>
      <c r="F116" s="31" t="str">
        <f>IF(Cele!I120=1,"1",IF(Cele!I120=2,"2",""))</f>
        <v/>
      </c>
      <c r="G116" s="31" t="str">
        <f>IF(Cele!J120=1,"1",IF(Cele!J120=2,"2",""))</f>
        <v/>
      </c>
      <c r="H116" s="4"/>
      <c r="I116" s="4"/>
      <c r="J116" s="4"/>
      <c r="K116" s="4"/>
      <c r="L116" s="4"/>
      <c r="M116" s="4"/>
      <c r="N116" s="4"/>
      <c r="O116" s="4"/>
      <c r="P116" s="4" t="str">
        <f>_xlfn.CONCAT(Tabela1[[#This Row],[Rok rozpoczęcia realizacji]], "/",Tabela1[[#This Row],[Rok zakończenia realizacji]])</f>
        <v>/</v>
      </c>
      <c r="Q116" s="12"/>
      <c r="R116" s="4"/>
      <c r="S116" s="4"/>
      <c r="T116" s="4"/>
      <c r="U116" s="13"/>
    </row>
    <row r="117" spans="2:21" x14ac:dyDescent="0.25">
      <c r="B117" s="31">
        <v>115</v>
      </c>
      <c r="C117" s="31" t="str">
        <f>IF(Cele!F121=1,"1",IF(Cele!F121=2,"2",""))</f>
        <v/>
      </c>
      <c r="D117" s="31" t="str">
        <f>IF(Cele!G121=1,"1",IF(Cele!G121=2,"2",""))</f>
        <v/>
      </c>
      <c r="E117" s="31" t="str">
        <f>IF(Cele!H121=1,"1",IF(Cele!H121=2,"2",""))</f>
        <v/>
      </c>
      <c r="F117" s="31" t="str">
        <f>IF(Cele!I121=1,"1",IF(Cele!I121=2,"2",""))</f>
        <v/>
      </c>
      <c r="G117" s="31" t="str">
        <f>IF(Cele!J121=1,"1",IF(Cele!J121=2,"2",""))</f>
        <v/>
      </c>
      <c r="H117" s="4"/>
      <c r="I117" s="4"/>
      <c r="J117" s="4"/>
      <c r="K117" s="4"/>
      <c r="L117" s="4"/>
      <c r="M117" s="4"/>
      <c r="N117" s="4"/>
      <c r="O117" s="4"/>
      <c r="P117" s="4" t="str">
        <f>_xlfn.CONCAT(Tabela1[[#This Row],[Rok rozpoczęcia realizacji]], "/",Tabela1[[#This Row],[Rok zakończenia realizacji]])</f>
        <v>/</v>
      </c>
      <c r="Q117" s="12"/>
      <c r="R117" s="4"/>
      <c r="S117" s="4"/>
      <c r="T117" s="4"/>
      <c r="U117" s="13"/>
    </row>
    <row r="118" spans="2:21" x14ac:dyDescent="0.25">
      <c r="B118" s="31">
        <v>116</v>
      </c>
      <c r="C118" s="31" t="str">
        <f>IF(Cele!F122=1,"1",IF(Cele!F122=2,"2",""))</f>
        <v/>
      </c>
      <c r="D118" s="31" t="str">
        <f>IF(Cele!G122=1,"1",IF(Cele!G122=2,"2",""))</f>
        <v/>
      </c>
      <c r="E118" s="31" t="str">
        <f>IF(Cele!H122=1,"1",IF(Cele!H122=2,"2",""))</f>
        <v/>
      </c>
      <c r="F118" s="31" t="str">
        <f>IF(Cele!I122=1,"1",IF(Cele!I122=2,"2",""))</f>
        <v/>
      </c>
      <c r="G118" s="31" t="str">
        <f>IF(Cele!J122=1,"1",IF(Cele!J122=2,"2",""))</f>
        <v/>
      </c>
      <c r="H118" s="4"/>
      <c r="I118" s="4"/>
      <c r="J118" s="4"/>
      <c r="K118" s="4"/>
      <c r="L118" s="4"/>
      <c r="M118" s="4"/>
      <c r="N118" s="4"/>
      <c r="O118" s="4"/>
      <c r="P118" s="4" t="str">
        <f>_xlfn.CONCAT(Tabela1[[#This Row],[Rok rozpoczęcia realizacji]], "/",Tabela1[[#This Row],[Rok zakończenia realizacji]])</f>
        <v>/</v>
      </c>
      <c r="Q118" s="12"/>
      <c r="R118" s="4"/>
      <c r="S118" s="4"/>
      <c r="T118" s="4"/>
      <c r="U118" s="13"/>
    </row>
    <row r="119" spans="2:21" x14ac:dyDescent="0.25">
      <c r="B119" s="31">
        <v>117</v>
      </c>
      <c r="C119" s="31" t="str">
        <f>IF(Cele!F123=1,"1",IF(Cele!F123=2,"2",""))</f>
        <v/>
      </c>
      <c r="D119" s="31" t="str">
        <f>IF(Cele!G123=1,"1",IF(Cele!G123=2,"2",""))</f>
        <v/>
      </c>
      <c r="E119" s="31" t="str">
        <f>IF(Cele!H123=1,"1",IF(Cele!H123=2,"2",""))</f>
        <v/>
      </c>
      <c r="F119" s="31" t="str">
        <f>IF(Cele!I123=1,"1",IF(Cele!I123=2,"2",""))</f>
        <v/>
      </c>
      <c r="G119" s="31" t="str">
        <f>IF(Cele!J123=1,"1",IF(Cele!J123=2,"2",""))</f>
        <v/>
      </c>
      <c r="H119" s="4"/>
      <c r="I119" s="4"/>
      <c r="J119" s="4"/>
      <c r="K119" s="4"/>
      <c r="L119" s="4"/>
      <c r="M119" s="4"/>
      <c r="N119" s="4"/>
      <c r="O119" s="4"/>
      <c r="P119" s="4" t="str">
        <f>_xlfn.CONCAT(Tabela1[[#This Row],[Rok rozpoczęcia realizacji]], "/",Tabela1[[#This Row],[Rok zakończenia realizacji]])</f>
        <v>/</v>
      </c>
      <c r="Q119" s="12"/>
      <c r="R119" s="4"/>
      <c r="S119" s="4"/>
      <c r="T119" s="4"/>
      <c r="U119" s="13"/>
    </row>
    <row r="120" spans="2:21" x14ac:dyDescent="0.25">
      <c r="B120" s="31">
        <v>118</v>
      </c>
      <c r="C120" s="31" t="str">
        <f>IF(Cele!F124=1,"1",IF(Cele!F124=2,"2",""))</f>
        <v/>
      </c>
      <c r="D120" s="31" t="str">
        <f>IF(Cele!G124=1,"1",IF(Cele!G124=2,"2",""))</f>
        <v/>
      </c>
      <c r="E120" s="31" t="str">
        <f>IF(Cele!H124=1,"1",IF(Cele!H124=2,"2",""))</f>
        <v/>
      </c>
      <c r="F120" s="31" t="str">
        <f>IF(Cele!I124=1,"1",IF(Cele!I124=2,"2",""))</f>
        <v/>
      </c>
      <c r="G120" s="31" t="str">
        <f>IF(Cele!J124=1,"1",IF(Cele!J124=2,"2",""))</f>
        <v/>
      </c>
      <c r="H120" s="4"/>
      <c r="I120" s="4"/>
      <c r="J120" s="4"/>
      <c r="K120" s="4"/>
      <c r="L120" s="4"/>
      <c r="M120" s="4"/>
      <c r="N120" s="4"/>
      <c r="O120" s="4"/>
      <c r="P120" s="4" t="str">
        <f>_xlfn.CONCAT(Tabela1[[#This Row],[Rok rozpoczęcia realizacji]], "/",Tabela1[[#This Row],[Rok zakończenia realizacji]])</f>
        <v>/</v>
      </c>
      <c r="Q120" s="12"/>
      <c r="R120" s="4"/>
      <c r="S120" s="4"/>
      <c r="T120" s="4"/>
      <c r="U120" s="13"/>
    </row>
    <row r="121" spans="2:21" x14ac:dyDescent="0.25">
      <c r="B121" s="31">
        <v>119</v>
      </c>
      <c r="C121" s="31" t="str">
        <f>IF(Cele!F125=1,"1",IF(Cele!F125=2,"2",""))</f>
        <v/>
      </c>
      <c r="D121" s="31" t="str">
        <f>IF(Cele!G125=1,"1",IF(Cele!G125=2,"2",""))</f>
        <v/>
      </c>
      <c r="E121" s="31" t="str">
        <f>IF(Cele!H125=1,"1",IF(Cele!H125=2,"2",""))</f>
        <v/>
      </c>
      <c r="F121" s="31" t="str">
        <f>IF(Cele!I125=1,"1",IF(Cele!I125=2,"2",""))</f>
        <v/>
      </c>
      <c r="G121" s="31" t="str">
        <f>IF(Cele!J125=1,"1",IF(Cele!J125=2,"2",""))</f>
        <v/>
      </c>
      <c r="H121" s="4"/>
      <c r="I121" s="4"/>
      <c r="J121" s="4"/>
      <c r="K121" s="4"/>
      <c r="L121" s="4"/>
      <c r="M121" s="4"/>
      <c r="N121" s="4"/>
      <c r="O121" s="4"/>
      <c r="P121" s="4" t="str">
        <f>_xlfn.CONCAT(Tabela1[[#This Row],[Rok rozpoczęcia realizacji]], "/",Tabela1[[#This Row],[Rok zakończenia realizacji]])</f>
        <v>/</v>
      </c>
      <c r="Q121" s="12"/>
      <c r="R121" s="4"/>
      <c r="S121" s="4"/>
      <c r="T121" s="4"/>
      <c r="U121" s="13"/>
    </row>
    <row r="122" spans="2:21" x14ac:dyDescent="0.25">
      <c r="B122" s="31">
        <v>120</v>
      </c>
      <c r="C122" s="31" t="str">
        <f>IF(Cele!F126=1,"1",IF(Cele!F126=2,"2",""))</f>
        <v/>
      </c>
      <c r="D122" s="31" t="str">
        <f>IF(Cele!G126=1,"1",IF(Cele!G126=2,"2",""))</f>
        <v/>
      </c>
      <c r="E122" s="31" t="str">
        <f>IF(Cele!H126=1,"1",IF(Cele!H126=2,"2",""))</f>
        <v/>
      </c>
      <c r="F122" s="31" t="str">
        <f>IF(Cele!I126=1,"1",IF(Cele!I126=2,"2",""))</f>
        <v/>
      </c>
      <c r="G122" s="31" t="str">
        <f>IF(Cele!J126=1,"1",IF(Cele!J126=2,"2",""))</f>
        <v/>
      </c>
      <c r="H122" s="4"/>
      <c r="I122" s="4"/>
      <c r="J122" s="4"/>
      <c r="K122" s="4"/>
      <c r="L122" s="4"/>
      <c r="M122" s="4"/>
      <c r="N122" s="4"/>
      <c r="O122" s="4"/>
      <c r="P122" s="4" t="str">
        <f>_xlfn.CONCAT(Tabela1[[#This Row],[Rok rozpoczęcia realizacji]], "/",Tabela1[[#This Row],[Rok zakończenia realizacji]])</f>
        <v>/</v>
      </c>
      <c r="Q122" s="12"/>
      <c r="R122" s="4"/>
      <c r="S122" s="4"/>
      <c r="T122" s="4"/>
      <c r="U122" s="13"/>
    </row>
    <row r="123" spans="2:21" x14ac:dyDescent="0.25">
      <c r="B123" s="31">
        <v>121</v>
      </c>
      <c r="C123" s="31" t="str">
        <f>IF(Cele!F127=1,"1",IF(Cele!F127=2,"2",""))</f>
        <v/>
      </c>
      <c r="D123" s="31" t="str">
        <f>IF(Cele!G127=1,"1",IF(Cele!G127=2,"2",""))</f>
        <v/>
      </c>
      <c r="E123" s="31" t="str">
        <f>IF(Cele!H127=1,"1",IF(Cele!H127=2,"2",""))</f>
        <v/>
      </c>
      <c r="F123" s="31" t="str">
        <f>IF(Cele!I127=1,"1",IF(Cele!I127=2,"2",""))</f>
        <v/>
      </c>
      <c r="G123" s="31" t="str">
        <f>IF(Cele!J127=1,"1",IF(Cele!J127=2,"2",""))</f>
        <v/>
      </c>
      <c r="H123" s="4"/>
      <c r="I123" s="4"/>
      <c r="J123" s="4"/>
      <c r="K123" s="4"/>
      <c r="L123" s="4"/>
      <c r="M123" s="4"/>
      <c r="N123" s="4"/>
      <c r="O123" s="4"/>
      <c r="P123" s="4" t="str">
        <f>_xlfn.CONCAT(Tabela1[[#This Row],[Rok rozpoczęcia realizacji]], "/",Tabela1[[#This Row],[Rok zakończenia realizacji]])</f>
        <v>/</v>
      </c>
      <c r="Q123" s="12"/>
      <c r="R123" s="4"/>
      <c r="S123" s="4"/>
      <c r="T123" s="4"/>
      <c r="U123" s="13"/>
    </row>
    <row r="124" spans="2:21" x14ac:dyDescent="0.25">
      <c r="B124" s="31">
        <v>122</v>
      </c>
      <c r="C124" s="31" t="str">
        <f>IF(Cele!F128=1,"1",IF(Cele!F128=2,"2",""))</f>
        <v/>
      </c>
      <c r="D124" s="31" t="str">
        <f>IF(Cele!G128=1,"1",IF(Cele!G128=2,"2",""))</f>
        <v/>
      </c>
      <c r="E124" s="31" t="str">
        <f>IF(Cele!H128=1,"1",IF(Cele!H128=2,"2",""))</f>
        <v/>
      </c>
      <c r="F124" s="31" t="str">
        <f>IF(Cele!I128=1,"1",IF(Cele!I128=2,"2",""))</f>
        <v/>
      </c>
      <c r="G124" s="31" t="str">
        <f>IF(Cele!J128=1,"1",IF(Cele!J128=2,"2",""))</f>
        <v/>
      </c>
      <c r="H124" s="4"/>
      <c r="I124" s="4"/>
      <c r="J124" s="4"/>
      <c r="K124" s="4"/>
      <c r="L124" s="4"/>
      <c r="M124" s="4"/>
      <c r="N124" s="4"/>
      <c r="O124" s="4"/>
      <c r="P124" s="4" t="str">
        <f>_xlfn.CONCAT(Tabela1[[#This Row],[Rok rozpoczęcia realizacji]], "/",Tabela1[[#This Row],[Rok zakończenia realizacji]])</f>
        <v>/</v>
      </c>
      <c r="Q124" s="12"/>
      <c r="R124" s="4"/>
      <c r="S124" s="4"/>
      <c r="T124" s="4"/>
      <c r="U124" s="13"/>
    </row>
    <row r="125" spans="2:21" x14ac:dyDescent="0.25">
      <c r="B125" s="31">
        <v>123</v>
      </c>
      <c r="C125" s="31" t="str">
        <f>IF(Cele!F129=1,"1",IF(Cele!F129=2,"2",""))</f>
        <v/>
      </c>
      <c r="D125" s="31" t="str">
        <f>IF(Cele!G129=1,"1",IF(Cele!G129=2,"2",""))</f>
        <v/>
      </c>
      <c r="E125" s="31" t="str">
        <f>IF(Cele!H129=1,"1",IF(Cele!H129=2,"2",""))</f>
        <v/>
      </c>
      <c r="F125" s="31" t="str">
        <f>IF(Cele!I129=1,"1",IF(Cele!I129=2,"2",""))</f>
        <v/>
      </c>
      <c r="G125" s="31" t="str">
        <f>IF(Cele!J129=1,"1",IF(Cele!J129=2,"2",""))</f>
        <v/>
      </c>
      <c r="H125" s="4"/>
      <c r="I125" s="4"/>
      <c r="J125" s="4"/>
      <c r="K125" s="4"/>
      <c r="L125" s="4"/>
      <c r="M125" s="4"/>
      <c r="N125" s="4"/>
      <c r="O125" s="4"/>
      <c r="P125" s="4" t="str">
        <f>_xlfn.CONCAT(Tabela1[[#This Row],[Rok rozpoczęcia realizacji]], "/",Tabela1[[#This Row],[Rok zakończenia realizacji]])</f>
        <v>/</v>
      </c>
      <c r="Q125" s="12"/>
      <c r="R125" s="4"/>
      <c r="S125" s="4"/>
      <c r="T125" s="4"/>
      <c r="U125" s="13"/>
    </row>
    <row r="126" spans="2:21" x14ac:dyDescent="0.25">
      <c r="B126" s="6"/>
      <c r="C126" s="36" t="str">
        <f>IF(Cele!F130=1,"1",IF(Cele!F130=2,"2",""))</f>
        <v/>
      </c>
      <c r="D126" s="36" t="str">
        <f>IF(Cele!G130=1,"1",IF(Cele!G130=2,"2",""))</f>
        <v/>
      </c>
      <c r="E126" s="36" t="str">
        <f>IF(Cele!H130=1,"1",IF(Cele!H130=2,"2",""))</f>
        <v/>
      </c>
      <c r="F126" s="36" t="str">
        <f>IF(Cele!I130=1,"1",IF(Cele!I130=2,"2",""))</f>
        <v/>
      </c>
      <c r="G126" s="36" t="str">
        <f>IF(Cele!J130=1,"1",IF(Cele!J130=2,"2",""))</f>
        <v/>
      </c>
      <c r="H126" s="6"/>
      <c r="I126" s="6"/>
      <c r="J126" s="6"/>
      <c r="K126" s="6"/>
      <c r="L126" s="5"/>
      <c r="M126" s="6"/>
      <c r="N126" s="6"/>
      <c r="O126" s="6"/>
      <c r="P126" s="6" t="str">
        <f>_xlfn.CONCAT(Tabela1[[#This Row],[Rok rozpoczęcia realizacji]], "/",Tabela1[[#This Row],[Rok zakończenia realizacji]])</f>
        <v>/</v>
      </c>
      <c r="Q126" s="14"/>
      <c r="R126" s="6"/>
      <c r="S126" s="6"/>
      <c r="T126" s="6"/>
      <c r="U126" s="15"/>
    </row>
    <row r="127" spans="2:21" x14ac:dyDescent="0.25">
      <c r="B127" s="6"/>
      <c r="C127" s="36" t="str">
        <f>IF(Cele!F131=1,"1",IF(Cele!F131=2,"2",""))</f>
        <v/>
      </c>
      <c r="D127" s="36" t="str">
        <f>IF(Cele!G131=1,"1",IF(Cele!G131=2,"2",""))</f>
        <v/>
      </c>
      <c r="E127" s="36" t="str">
        <f>IF(Cele!H131=1,"1",IF(Cele!H131=2,"2",""))</f>
        <v/>
      </c>
      <c r="F127" s="36" t="str">
        <f>IF(Cele!I131=1,"1",IF(Cele!I131=2,"2",""))</f>
        <v/>
      </c>
      <c r="G127" s="36" t="str">
        <f>IF(Cele!J131=1,"1",IF(Cele!J131=2,"2",""))</f>
        <v/>
      </c>
      <c r="H127" s="6"/>
      <c r="I127" s="6"/>
      <c r="J127" s="6"/>
      <c r="K127" s="6"/>
      <c r="L127" s="5"/>
      <c r="M127" s="6"/>
      <c r="N127" s="6"/>
      <c r="O127" s="6"/>
      <c r="P127" s="6" t="str">
        <f>_xlfn.CONCAT(Tabela1[[#This Row],[Rok rozpoczęcia realizacji]], "/",Tabela1[[#This Row],[Rok zakończenia realizacji]])</f>
        <v>/</v>
      </c>
      <c r="Q127" s="14"/>
      <c r="R127" s="6"/>
      <c r="S127" s="6"/>
      <c r="T127" s="6"/>
      <c r="U127" s="15"/>
    </row>
    <row r="128" spans="2:21" x14ac:dyDescent="0.25">
      <c r="B128" s="6"/>
      <c r="C128" s="36" t="str">
        <f>IF(Cele!F132=1,"1",IF(Cele!F132=2,"2",""))</f>
        <v/>
      </c>
      <c r="D128" s="36" t="str">
        <f>IF(Cele!G132=1,"1",IF(Cele!G132=2,"2",""))</f>
        <v/>
      </c>
      <c r="E128" s="36" t="str">
        <f>IF(Cele!H132=1,"1",IF(Cele!H132=2,"2",""))</f>
        <v/>
      </c>
      <c r="F128" s="36" t="str">
        <f>IF(Cele!I132=1,"1",IF(Cele!I132=2,"2",""))</f>
        <v/>
      </c>
      <c r="G128" s="36" t="str">
        <f>IF(Cele!J132=1,"1",IF(Cele!J132=2,"2",""))</f>
        <v/>
      </c>
      <c r="H128" s="6"/>
      <c r="I128" s="6"/>
      <c r="J128" s="6"/>
      <c r="K128" s="6"/>
      <c r="L128" s="5"/>
      <c r="M128" s="6"/>
      <c r="N128" s="6"/>
      <c r="O128" s="6"/>
      <c r="P128" s="6" t="str">
        <f>_xlfn.CONCAT(Tabela1[[#This Row],[Rok rozpoczęcia realizacji]], "/",Tabela1[[#This Row],[Rok zakończenia realizacji]])</f>
        <v>/</v>
      </c>
      <c r="Q128" s="14"/>
      <c r="R128" s="6"/>
      <c r="S128" s="6"/>
      <c r="T128" s="6"/>
      <c r="U128" s="15"/>
    </row>
    <row r="129" spans="2:21" x14ac:dyDescent="0.25">
      <c r="B129" s="6"/>
      <c r="C129" s="36" t="str">
        <f>IF(Cele!F133=1,"1",IF(Cele!F133=2,"2",""))</f>
        <v/>
      </c>
      <c r="D129" s="36" t="str">
        <f>IF(Cele!G133=1,"1",IF(Cele!G133=2,"2",""))</f>
        <v/>
      </c>
      <c r="E129" s="36" t="str">
        <f>IF(Cele!H133=1,"1",IF(Cele!H133=2,"2",""))</f>
        <v/>
      </c>
      <c r="F129" s="36" t="str">
        <f>IF(Cele!I133=1,"1",IF(Cele!I133=2,"2",""))</f>
        <v/>
      </c>
      <c r="G129" s="36" t="str">
        <f>IF(Cele!J133=1,"1",IF(Cele!J133=2,"2",""))</f>
        <v/>
      </c>
      <c r="H129" s="6"/>
      <c r="I129" s="6"/>
      <c r="J129" s="6"/>
      <c r="K129" s="6"/>
      <c r="L129" s="5"/>
      <c r="M129" s="6"/>
      <c r="N129" s="6"/>
      <c r="O129" s="6"/>
      <c r="P129" s="6" t="str">
        <f>_xlfn.CONCAT(Tabela1[[#This Row],[Rok rozpoczęcia realizacji]], "/",Tabela1[[#This Row],[Rok zakończenia realizacji]])</f>
        <v>/</v>
      </c>
      <c r="Q129" s="14"/>
      <c r="R129" s="6"/>
      <c r="S129" s="6"/>
      <c r="T129" s="6"/>
      <c r="U129" s="15"/>
    </row>
    <row r="130" spans="2:21" x14ac:dyDescent="0.25">
      <c r="B130" s="6"/>
      <c r="C130" s="36" t="str">
        <f>IF(Cele!F134=1,"1",IF(Cele!F134=2,"2",""))</f>
        <v/>
      </c>
      <c r="D130" s="36" t="str">
        <f>IF(Cele!G134=1,"1",IF(Cele!G134=2,"2",""))</f>
        <v/>
      </c>
      <c r="E130" s="36" t="str">
        <f>IF(Cele!H134=1,"1",IF(Cele!H134=2,"2",""))</f>
        <v/>
      </c>
      <c r="F130" s="36" t="str">
        <f>IF(Cele!I134=1,"1",IF(Cele!I134=2,"2",""))</f>
        <v/>
      </c>
      <c r="G130" s="36" t="str">
        <f>IF(Cele!J134=1,"1",IF(Cele!J134=2,"2",""))</f>
        <v/>
      </c>
      <c r="H130" s="6"/>
      <c r="I130" s="6"/>
      <c r="J130" s="6"/>
      <c r="K130" s="6"/>
      <c r="L130" s="5"/>
      <c r="M130" s="6"/>
      <c r="N130" s="6"/>
      <c r="O130" s="6"/>
      <c r="P130" s="6" t="str">
        <f>_xlfn.CONCAT(Tabela1[[#This Row],[Rok rozpoczęcia realizacji]], "/",Tabela1[[#This Row],[Rok zakończenia realizacji]])</f>
        <v>/</v>
      </c>
      <c r="Q130" s="14"/>
      <c r="R130" s="6"/>
      <c r="S130" s="6"/>
      <c r="T130" s="6"/>
      <c r="U130" s="15"/>
    </row>
    <row r="131" spans="2:21" x14ac:dyDescent="0.25">
      <c r="B131" s="6"/>
      <c r="C131" s="36" t="str">
        <f>IF(Cele!F135=1,"1",IF(Cele!F135=2,"2",""))</f>
        <v/>
      </c>
      <c r="D131" s="36" t="str">
        <f>IF(Cele!G135=1,"1",IF(Cele!G135=2,"2",""))</f>
        <v/>
      </c>
      <c r="E131" s="36" t="str">
        <f>IF(Cele!H135=1,"1",IF(Cele!H135=2,"2",""))</f>
        <v/>
      </c>
      <c r="F131" s="36" t="str">
        <f>IF(Cele!I135=1,"1",IF(Cele!I135=2,"2",""))</f>
        <v/>
      </c>
      <c r="G131" s="36" t="str">
        <f>IF(Cele!J135=1,"1",IF(Cele!J135=2,"2",""))</f>
        <v/>
      </c>
      <c r="H131" s="6"/>
      <c r="I131" s="6"/>
      <c r="J131" s="6"/>
      <c r="K131" s="6"/>
      <c r="L131" s="5"/>
      <c r="M131" s="6"/>
      <c r="N131" s="6"/>
      <c r="O131" s="6"/>
      <c r="P131" s="6" t="str">
        <f>_xlfn.CONCAT(Tabela1[[#This Row],[Rok rozpoczęcia realizacji]], "/",Tabela1[[#This Row],[Rok zakończenia realizacji]])</f>
        <v>/</v>
      </c>
      <c r="Q131" s="14"/>
      <c r="R131" s="6"/>
      <c r="S131" s="6"/>
      <c r="T131" s="6"/>
      <c r="U131" s="15"/>
    </row>
    <row r="132" spans="2:21" x14ac:dyDescent="0.25">
      <c r="B132" s="6"/>
      <c r="C132" s="36" t="str">
        <f>IF(Cele!F136=1,"1",IF(Cele!F136=2,"2",""))</f>
        <v/>
      </c>
      <c r="D132" s="36" t="str">
        <f>IF(Cele!G136=1,"1",IF(Cele!G136=2,"2",""))</f>
        <v/>
      </c>
      <c r="E132" s="36" t="str">
        <f>IF(Cele!H136=1,"1",IF(Cele!H136=2,"2",""))</f>
        <v/>
      </c>
      <c r="F132" s="36" t="str">
        <f>IF(Cele!I136=1,"1",IF(Cele!I136=2,"2",""))</f>
        <v/>
      </c>
      <c r="G132" s="36" t="str">
        <f>IF(Cele!J136=1,"1",IF(Cele!J136=2,"2",""))</f>
        <v/>
      </c>
      <c r="H132" s="6"/>
      <c r="I132" s="6"/>
      <c r="J132" s="6"/>
      <c r="K132" s="6"/>
      <c r="L132" s="5"/>
      <c r="M132" s="6"/>
      <c r="N132" s="6"/>
      <c r="O132" s="6"/>
      <c r="P132" s="6" t="str">
        <f>_xlfn.CONCAT(Tabela1[[#This Row],[Rok rozpoczęcia realizacji]], "/",Tabela1[[#This Row],[Rok zakończenia realizacji]])</f>
        <v>/</v>
      </c>
      <c r="Q132" s="14"/>
      <c r="R132" s="6"/>
      <c r="S132" s="6"/>
      <c r="T132" s="6"/>
      <c r="U132" s="15"/>
    </row>
    <row r="133" spans="2:21" x14ac:dyDescent="0.25">
      <c r="B133" s="6"/>
      <c r="C133" s="36" t="str">
        <f>IF(Cele!F137=1,"1",IF(Cele!F137=2,"2",""))</f>
        <v/>
      </c>
      <c r="D133" s="36" t="str">
        <f>IF(Cele!G137=1,"1",IF(Cele!G137=2,"2",""))</f>
        <v/>
      </c>
      <c r="E133" s="36" t="str">
        <f>IF(Cele!H137=1,"1",IF(Cele!H137=2,"2",""))</f>
        <v/>
      </c>
      <c r="F133" s="36" t="str">
        <f>IF(Cele!I137=1,"1",IF(Cele!I137=2,"2",""))</f>
        <v/>
      </c>
      <c r="G133" s="36" t="str">
        <f>IF(Cele!J137=1,"1",IF(Cele!J137=2,"2",""))</f>
        <v/>
      </c>
      <c r="H133" s="6"/>
      <c r="I133" s="6"/>
      <c r="J133" s="6"/>
      <c r="K133" s="6"/>
      <c r="L133" s="5"/>
      <c r="M133" s="6"/>
      <c r="N133" s="6"/>
      <c r="O133" s="6"/>
      <c r="P133" s="6" t="str">
        <f>_xlfn.CONCAT(Tabela1[[#This Row],[Rok rozpoczęcia realizacji]], "/",Tabela1[[#This Row],[Rok zakończenia realizacji]])</f>
        <v>/</v>
      </c>
      <c r="Q133" s="14"/>
      <c r="R133" s="6"/>
      <c r="S133" s="6"/>
      <c r="T133" s="6"/>
      <c r="U133" s="15"/>
    </row>
    <row r="134" spans="2:21" x14ac:dyDescent="0.25">
      <c r="B134" s="6"/>
      <c r="C134" s="36" t="str">
        <f>IF(Cele!F138=1,"1",IF(Cele!F138=2,"2",""))</f>
        <v/>
      </c>
      <c r="D134" s="36" t="str">
        <f>IF(Cele!G138=1,"1",IF(Cele!G138=2,"2",""))</f>
        <v/>
      </c>
      <c r="E134" s="36" t="str">
        <f>IF(Cele!H138=1,"1",IF(Cele!H138=2,"2",""))</f>
        <v/>
      </c>
      <c r="F134" s="36" t="str">
        <f>IF(Cele!I138=1,"1",IF(Cele!I138=2,"2",""))</f>
        <v/>
      </c>
      <c r="G134" s="36" t="str">
        <f>IF(Cele!J138=1,"1",IF(Cele!J138=2,"2",""))</f>
        <v/>
      </c>
      <c r="H134" s="6"/>
      <c r="I134" s="6"/>
      <c r="J134" s="6"/>
      <c r="K134" s="6"/>
      <c r="L134" s="5"/>
      <c r="M134" s="6"/>
      <c r="N134" s="6"/>
      <c r="O134" s="6"/>
      <c r="P134" s="6" t="str">
        <f>_xlfn.CONCAT(Tabela1[[#This Row],[Rok rozpoczęcia realizacji]], "/",Tabela1[[#This Row],[Rok zakończenia realizacji]])</f>
        <v>/</v>
      </c>
      <c r="Q134" s="14"/>
      <c r="R134" s="6"/>
      <c r="S134" s="6"/>
      <c r="T134" s="6"/>
      <c r="U134" s="15"/>
    </row>
    <row r="135" spans="2:21" x14ac:dyDescent="0.25">
      <c r="B135" s="6"/>
      <c r="C135" s="36" t="str">
        <f>IF(Cele!F139=1,"1",IF(Cele!F139=2,"2",""))</f>
        <v/>
      </c>
      <c r="D135" s="36" t="str">
        <f>IF(Cele!G139=1,"1",IF(Cele!G139=2,"2",""))</f>
        <v/>
      </c>
      <c r="E135" s="36" t="str">
        <f>IF(Cele!H139=1,"1",IF(Cele!H139=2,"2",""))</f>
        <v/>
      </c>
      <c r="F135" s="36" t="str">
        <f>IF(Cele!I139=1,"1",IF(Cele!I139=2,"2",""))</f>
        <v/>
      </c>
      <c r="G135" s="36" t="str">
        <f>IF(Cele!J139=1,"1",IF(Cele!J139=2,"2",""))</f>
        <v/>
      </c>
      <c r="H135" s="6"/>
      <c r="I135" s="6"/>
      <c r="J135" s="6"/>
      <c r="K135" s="6"/>
      <c r="L135" s="5"/>
      <c r="M135" s="6"/>
      <c r="N135" s="6"/>
      <c r="O135" s="6"/>
      <c r="P135" s="6" t="str">
        <f>_xlfn.CONCAT(Tabela1[[#This Row],[Rok rozpoczęcia realizacji]], "/",Tabela1[[#This Row],[Rok zakończenia realizacji]])</f>
        <v>/</v>
      </c>
      <c r="Q135" s="14"/>
      <c r="R135" s="6"/>
      <c r="S135" s="6"/>
      <c r="T135" s="6"/>
      <c r="U135" s="15"/>
    </row>
    <row r="136" spans="2:21" x14ac:dyDescent="0.25">
      <c r="B136" s="6"/>
      <c r="C136" s="36" t="str">
        <f>IF(Cele!F140=1,"1",IF(Cele!F140=2,"2",""))</f>
        <v/>
      </c>
      <c r="D136" s="36" t="str">
        <f>IF(Cele!G140=1,"1",IF(Cele!G140=2,"2",""))</f>
        <v/>
      </c>
      <c r="E136" s="36" t="str">
        <f>IF(Cele!H140=1,"1",IF(Cele!H140=2,"2",""))</f>
        <v/>
      </c>
      <c r="F136" s="36" t="str">
        <f>IF(Cele!I140=1,"1",IF(Cele!I140=2,"2",""))</f>
        <v/>
      </c>
      <c r="G136" s="36" t="str">
        <f>IF(Cele!J140=1,"1",IF(Cele!J140=2,"2",""))</f>
        <v/>
      </c>
      <c r="H136" s="6"/>
      <c r="I136" s="6"/>
      <c r="J136" s="6"/>
      <c r="K136" s="6"/>
      <c r="L136" s="5"/>
      <c r="M136" s="6"/>
      <c r="N136" s="6"/>
      <c r="O136" s="6"/>
      <c r="P136" s="6" t="str">
        <f>_xlfn.CONCAT(Tabela1[[#This Row],[Rok rozpoczęcia realizacji]], "/",Tabela1[[#This Row],[Rok zakończenia realizacji]])</f>
        <v>/</v>
      </c>
      <c r="Q136" s="14"/>
      <c r="R136" s="6"/>
      <c r="S136" s="6"/>
      <c r="T136" s="6"/>
      <c r="U136" s="15"/>
    </row>
    <row r="137" spans="2:21" x14ac:dyDescent="0.25">
      <c r="B137" s="6"/>
      <c r="C137" s="36" t="str">
        <f>IF(Cele!F141=1,"1",IF(Cele!F141=2,"2",""))</f>
        <v/>
      </c>
      <c r="D137" s="36" t="str">
        <f>IF(Cele!G141=1,"1",IF(Cele!G141=2,"2",""))</f>
        <v/>
      </c>
      <c r="E137" s="36" t="str">
        <f>IF(Cele!H141=1,"1",IF(Cele!H141=2,"2",""))</f>
        <v/>
      </c>
      <c r="F137" s="36" t="str">
        <f>IF(Cele!I141=1,"1",IF(Cele!I141=2,"2",""))</f>
        <v/>
      </c>
      <c r="G137" s="36" t="str">
        <f>IF(Cele!J141=1,"1",IF(Cele!J141=2,"2",""))</f>
        <v/>
      </c>
      <c r="H137" s="6"/>
      <c r="I137" s="6"/>
      <c r="J137" s="6"/>
      <c r="K137" s="6"/>
      <c r="L137" s="5"/>
      <c r="M137" s="6"/>
      <c r="N137" s="6"/>
      <c r="O137" s="6"/>
      <c r="P137" s="6" t="str">
        <f>_xlfn.CONCAT(Tabela1[[#This Row],[Rok rozpoczęcia realizacji]], "/",Tabela1[[#This Row],[Rok zakończenia realizacji]])</f>
        <v>/</v>
      </c>
      <c r="Q137" s="14"/>
      <c r="R137" s="6"/>
      <c r="S137" s="6"/>
      <c r="T137" s="6"/>
      <c r="U137" s="15"/>
    </row>
    <row r="138" spans="2:21" x14ac:dyDescent="0.25">
      <c r="B138" s="6"/>
      <c r="C138" s="36" t="str">
        <f>IF(Cele!F142=1,"1",IF(Cele!F142=2,"2",""))</f>
        <v/>
      </c>
      <c r="D138" s="36" t="str">
        <f>IF(Cele!G142=1,"1",IF(Cele!G142=2,"2",""))</f>
        <v/>
      </c>
      <c r="E138" s="36" t="str">
        <f>IF(Cele!H142=1,"1",IF(Cele!H142=2,"2",""))</f>
        <v/>
      </c>
      <c r="F138" s="36" t="str">
        <f>IF(Cele!I142=1,"1",IF(Cele!I142=2,"2",""))</f>
        <v/>
      </c>
      <c r="G138" s="36" t="str">
        <f>IF(Cele!J142=1,"1",IF(Cele!J142=2,"2",""))</f>
        <v/>
      </c>
      <c r="H138" s="6"/>
      <c r="I138" s="6"/>
      <c r="J138" s="6"/>
      <c r="K138" s="6"/>
      <c r="L138" s="5"/>
      <c r="M138" s="6"/>
      <c r="N138" s="6"/>
      <c r="O138" s="6"/>
      <c r="P138" s="6" t="str">
        <f>_xlfn.CONCAT(Tabela1[[#This Row],[Rok rozpoczęcia realizacji]], "/",Tabela1[[#This Row],[Rok zakończenia realizacji]])</f>
        <v>/</v>
      </c>
      <c r="Q138" s="14"/>
      <c r="R138" s="6"/>
      <c r="S138" s="6"/>
      <c r="T138" s="6"/>
      <c r="U138" s="15"/>
    </row>
    <row r="139" spans="2:21" x14ac:dyDescent="0.25">
      <c r="B139" s="6"/>
      <c r="C139" s="36" t="str">
        <f>IF(Cele!F143=1,"1",IF(Cele!F143=2,"2",""))</f>
        <v/>
      </c>
      <c r="D139" s="36" t="str">
        <f>IF(Cele!G143=1,"1",IF(Cele!G143=2,"2",""))</f>
        <v/>
      </c>
      <c r="E139" s="36" t="str">
        <f>IF(Cele!H143=1,"1",IF(Cele!H143=2,"2",""))</f>
        <v/>
      </c>
      <c r="F139" s="36" t="str">
        <f>IF(Cele!I143=1,"1",IF(Cele!I143=2,"2",""))</f>
        <v/>
      </c>
      <c r="G139" s="36" t="str">
        <f>IF(Cele!J143=1,"1",IF(Cele!J143=2,"2",""))</f>
        <v/>
      </c>
      <c r="H139" s="6"/>
      <c r="I139" s="6"/>
      <c r="J139" s="6"/>
      <c r="K139" s="6"/>
      <c r="L139" s="5"/>
      <c r="M139" s="6"/>
      <c r="N139" s="6"/>
      <c r="O139" s="6"/>
      <c r="P139" s="6" t="str">
        <f>_xlfn.CONCAT(Tabela1[[#This Row],[Rok rozpoczęcia realizacji]], "/",Tabela1[[#This Row],[Rok zakończenia realizacji]])</f>
        <v>/</v>
      </c>
      <c r="Q139" s="14"/>
      <c r="R139" s="6"/>
      <c r="S139" s="6"/>
      <c r="T139" s="6"/>
      <c r="U139" s="15"/>
    </row>
    <row r="140" spans="2:21" x14ac:dyDescent="0.25">
      <c r="B140" s="6"/>
      <c r="C140" s="36" t="str">
        <f>IF(Cele!F144=1,"1",IF(Cele!F144=2,"2",""))</f>
        <v/>
      </c>
      <c r="D140" s="36" t="str">
        <f>IF(Cele!G144=1,"1",IF(Cele!G144=2,"2",""))</f>
        <v/>
      </c>
      <c r="E140" s="36" t="str">
        <f>IF(Cele!H144=1,"1",IF(Cele!H144=2,"2",""))</f>
        <v/>
      </c>
      <c r="F140" s="36" t="str">
        <f>IF(Cele!I144=1,"1",IF(Cele!I144=2,"2",""))</f>
        <v/>
      </c>
      <c r="G140" s="36" t="str">
        <f>IF(Cele!J144=1,"1",IF(Cele!J144=2,"2",""))</f>
        <v/>
      </c>
      <c r="H140" s="6"/>
      <c r="I140" s="6"/>
      <c r="J140" s="6"/>
      <c r="K140" s="6"/>
      <c r="L140" s="5"/>
      <c r="M140" s="6"/>
      <c r="N140" s="6"/>
      <c r="O140" s="6"/>
      <c r="P140" s="6" t="str">
        <f>_xlfn.CONCAT(Tabela1[[#This Row],[Rok rozpoczęcia realizacji]], "/",Tabela1[[#This Row],[Rok zakończenia realizacji]])</f>
        <v>/</v>
      </c>
      <c r="Q140" s="14"/>
      <c r="R140" s="6"/>
      <c r="S140" s="6"/>
      <c r="T140" s="6"/>
      <c r="U140" s="15"/>
    </row>
    <row r="141" spans="2:21" x14ac:dyDescent="0.25">
      <c r="B141" s="6"/>
      <c r="C141" s="36" t="str">
        <f>IF(Cele!F145=1,"1",IF(Cele!F145=2,"2",""))</f>
        <v/>
      </c>
      <c r="D141" s="36" t="str">
        <f>IF(Cele!G145=1,"1",IF(Cele!G145=2,"2",""))</f>
        <v/>
      </c>
      <c r="E141" s="36" t="str">
        <f>IF(Cele!H145=1,"1",IF(Cele!H145=2,"2",""))</f>
        <v/>
      </c>
      <c r="F141" s="36" t="str">
        <f>IF(Cele!I145=1,"1",IF(Cele!I145=2,"2",""))</f>
        <v/>
      </c>
      <c r="G141" s="36" t="str">
        <f>IF(Cele!J145=1,"1",IF(Cele!J145=2,"2",""))</f>
        <v/>
      </c>
      <c r="H141" s="6"/>
      <c r="I141" s="6"/>
      <c r="J141" s="6"/>
      <c r="K141" s="6"/>
      <c r="L141" s="5"/>
      <c r="M141" s="6"/>
      <c r="N141" s="6"/>
      <c r="O141" s="6"/>
      <c r="P141" s="6" t="str">
        <f>_xlfn.CONCAT(Tabela1[[#This Row],[Rok rozpoczęcia realizacji]], "/",Tabela1[[#This Row],[Rok zakończenia realizacji]])</f>
        <v>/</v>
      </c>
      <c r="Q141" s="14"/>
      <c r="R141" s="6"/>
      <c r="S141" s="6"/>
      <c r="T141" s="6"/>
      <c r="U141" s="15"/>
    </row>
    <row r="142" spans="2:21" x14ac:dyDescent="0.25">
      <c r="B142" s="6"/>
      <c r="C142" s="36" t="str">
        <f>IF(Cele!F146=1,"1",IF(Cele!F146=2,"2",""))</f>
        <v/>
      </c>
      <c r="D142" s="36" t="str">
        <f>IF(Cele!G146=1,"1",IF(Cele!G146=2,"2",""))</f>
        <v/>
      </c>
      <c r="E142" s="36" t="str">
        <f>IF(Cele!H146=1,"1",IF(Cele!H146=2,"2",""))</f>
        <v/>
      </c>
      <c r="F142" s="36" t="str">
        <f>IF(Cele!I146=1,"1",IF(Cele!I146=2,"2",""))</f>
        <v/>
      </c>
      <c r="G142" s="36" t="str">
        <f>IF(Cele!J146=1,"1",IF(Cele!J146=2,"2",""))</f>
        <v/>
      </c>
      <c r="H142" s="6"/>
      <c r="I142" s="6"/>
      <c r="J142" s="6"/>
      <c r="K142" s="6"/>
      <c r="L142" s="5"/>
      <c r="M142" s="6"/>
      <c r="N142" s="6"/>
      <c r="O142" s="6"/>
      <c r="P142" s="6" t="str">
        <f>_xlfn.CONCAT(Tabela1[[#This Row],[Rok rozpoczęcia realizacji]], "/",Tabela1[[#This Row],[Rok zakończenia realizacji]])</f>
        <v>/</v>
      </c>
      <c r="Q142" s="14"/>
      <c r="R142" s="6"/>
      <c r="S142" s="6"/>
      <c r="T142" s="6"/>
      <c r="U142" s="15"/>
    </row>
    <row r="143" spans="2:21" x14ac:dyDescent="0.25">
      <c r="B143" s="6"/>
      <c r="C143" s="36" t="str">
        <f>IF(Cele!F147=1,"1",IF(Cele!F147=2,"2",""))</f>
        <v/>
      </c>
      <c r="D143" s="36" t="str">
        <f>IF(Cele!G147=1,"1",IF(Cele!G147=2,"2",""))</f>
        <v/>
      </c>
      <c r="E143" s="36" t="str">
        <f>IF(Cele!H147=1,"1",IF(Cele!H147=2,"2",""))</f>
        <v/>
      </c>
      <c r="F143" s="36" t="str">
        <f>IF(Cele!I147=1,"1",IF(Cele!I147=2,"2",""))</f>
        <v/>
      </c>
      <c r="G143" s="36" t="str">
        <f>IF(Cele!J147=1,"1",IF(Cele!J147=2,"2",""))</f>
        <v/>
      </c>
      <c r="H143" s="6"/>
      <c r="I143" s="6"/>
      <c r="J143" s="6"/>
      <c r="K143" s="6"/>
      <c r="L143" s="5"/>
      <c r="M143" s="6"/>
      <c r="N143" s="6"/>
      <c r="O143" s="6"/>
      <c r="P143" s="6" t="str">
        <f>_xlfn.CONCAT(Tabela1[[#This Row],[Rok rozpoczęcia realizacji]], "/",Tabela1[[#This Row],[Rok zakończenia realizacji]])</f>
        <v>/</v>
      </c>
      <c r="Q143" s="14"/>
      <c r="R143" s="6"/>
      <c r="S143" s="6"/>
      <c r="T143" s="6"/>
      <c r="U143" s="15"/>
    </row>
    <row r="144" spans="2:21" x14ac:dyDescent="0.25">
      <c r="B144" s="6"/>
      <c r="C144" s="36" t="str">
        <f>IF(Cele!F148=1,"1",IF(Cele!F148=2,"2",""))</f>
        <v/>
      </c>
      <c r="D144" s="36" t="str">
        <f>IF(Cele!G148=1,"1",IF(Cele!G148=2,"2",""))</f>
        <v/>
      </c>
      <c r="E144" s="36" t="str">
        <f>IF(Cele!H148=1,"1",IF(Cele!H148=2,"2",""))</f>
        <v/>
      </c>
      <c r="F144" s="36" t="str">
        <f>IF(Cele!I148=1,"1",IF(Cele!I148=2,"2",""))</f>
        <v/>
      </c>
      <c r="G144" s="36" t="str">
        <f>IF(Cele!J148=1,"1",IF(Cele!J148=2,"2",""))</f>
        <v/>
      </c>
      <c r="H144" s="6"/>
      <c r="I144" s="6"/>
      <c r="J144" s="6"/>
      <c r="K144" s="6"/>
      <c r="L144" s="5"/>
      <c r="M144" s="6"/>
      <c r="N144" s="6"/>
      <c r="O144" s="6"/>
      <c r="P144" s="6" t="str">
        <f>_xlfn.CONCAT(Tabela1[[#This Row],[Rok rozpoczęcia realizacji]], "/",Tabela1[[#This Row],[Rok zakończenia realizacji]])</f>
        <v>/</v>
      </c>
      <c r="Q144" s="14"/>
      <c r="R144" s="6"/>
      <c r="S144" s="6"/>
      <c r="T144" s="6"/>
      <c r="U144" s="15"/>
    </row>
    <row r="145" spans="2:21" x14ac:dyDescent="0.25">
      <c r="B145" s="6"/>
      <c r="C145" s="36" t="str">
        <f>IF(Cele!F149=1,"1",IF(Cele!F149=2,"2",""))</f>
        <v/>
      </c>
      <c r="D145" s="36" t="str">
        <f>IF(Cele!G149=1,"1",IF(Cele!G149=2,"2",""))</f>
        <v/>
      </c>
      <c r="E145" s="36" t="str">
        <f>IF(Cele!H149=1,"1",IF(Cele!H149=2,"2",""))</f>
        <v/>
      </c>
      <c r="F145" s="36" t="str">
        <f>IF(Cele!I149=1,"1",IF(Cele!I149=2,"2",""))</f>
        <v/>
      </c>
      <c r="G145" s="36" t="str">
        <f>IF(Cele!J149=1,"1",IF(Cele!J149=2,"2",""))</f>
        <v/>
      </c>
      <c r="H145" s="6"/>
      <c r="I145" s="6"/>
      <c r="J145" s="6"/>
      <c r="K145" s="6"/>
      <c r="L145" s="5"/>
      <c r="M145" s="6"/>
      <c r="N145" s="6"/>
      <c r="O145" s="6"/>
      <c r="P145" s="6" t="str">
        <f>_xlfn.CONCAT(Tabela1[[#This Row],[Rok rozpoczęcia realizacji]], "/",Tabela1[[#This Row],[Rok zakończenia realizacji]])</f>
        <v>/</v>
      </c>
      <c r="Q145" s="14"/>
      <c r="R145" s="6"/>
      <c r="S145" s="6"/>
      <c r="T145" s="6"/>
      <c r="U145" s="15"/>
    </row>
    <row r="146" spans="2:21" x14ac:dyDescent="0.25">
      <c r="B146" s="6"/>
      <c r="C146" s="36" t="str">
        <f>IF(Cele!F150=1,"1",IF(Cele!F150=2,"2",""))</f>
        <v/>
      </c>
      <c r="D146" s="36" t="str">
        <f>IF(Cele!G150=1,"1",IF(Cele!G150=2,"2",""))</f>
        <v/>
      </c>
      <c r="E146" s="36" t="str">
        <f>IF(Cele!H150=1,"1",IF(Cele!H150=2,"2",""))</f>
        <v/>
      </c>
      <c r="F146" s="36" t="str">
        <f>IF(Cele!I150=1,"1",IF(Cele!I150=2,"2",""))</f>
        <v/>
      </c>
      <c r="G146" s="36" t="str">
        <f>IF(Cele!J150=1,"1",IF(Cele!J150=2,"2",""))</f>
        <v/>
      </c>
      <c r="H146" s="6"/>
      <c r="I146" s="6"/>
      <c r="J146" s="6"/>
      <c r="K146" s="6"/>
      <c r="L146" s="5"/>
      <c r="M146" s="6"/>
      <c r="N146" s="6"/>
      <c r="O146" s="6"/>
      <c r="P146" s="6" t="str">
        <f>_xlfn.CONCAT(Tabela1[[#This Row],[Rok rozpoczęcia realizacji]], "/",Tabela1[[#This Row],[Rok zakończenia realizacji]])</f>
        <v>/</v>
      </c>
      <c r="Q146" s="14"/>
      <c r="R146" s="6"/>
      <c r="S146" s="6"/>
      <c r="T146" s="6"/>
      <c r="U146" s="15"/>
    </row>
    <row r="147" spans="2:21" x14ac:dyDescent="0.25">
      <c r="B147" s="6"/>
      <c r="C147" s="36" t="str">
        <f>IF(Cele!F151=1,"1",IF(Cele!F151=2,"2",""))</f>
        <v/>
      </c>
      <c r="D147" s="36" t="str">
        <f>IF(Cele!G151=1,"1",IF(Cele!G151=2,"2",""))</f>
        <v/>
      </c>
      <c r="E147" s="36" t="str">
        <f>IF(Cele!H151=1,"1",IF(Cele!H151=2,"2",""))</f>
        <v/>
      </c>
      <c r="F147" s="36" t="str">
        <f>IF(Cele!I151=1,"1",IF(Cele!I151=2,"2",""))</f>
        <v/>
      </c>
      <c r="G147" s="36" t="str">
        <f>IF(Cele!J151=1,"1",IF(Cele!J151=2,"2",""))</f>
        <v/>
      </c>
      <c r="H147" s="6"/>
      <c r="I147" s="6"/>
      <c r="J147" s="6"/>
      <c r="K147" s="6"/>
      <c r="L147" s="5"/>
      <c r="M147" s="6"/>
      <c r="N147" s="6"/>
      <c r="O147" s="6"/>
      <c r="P147" s="6" t="str">
        <f>_xlfn.CONCAT(Tabela1[[#This Row],[Rok rozpoczęcia realizacji]], "/",Tabela1[[#This Row],[Rok zakończenia realizacji]])</f>
        <v>/</v>
      </c>
      <c r="Q147" s="14"/>
      <c r="R147" s="6"/>
      <c r="S147" s="6"/>
      <c r="T147" s="6"/>
      <c r="U147" s="15"/>
    </row>
    <row r="148" spans="2:21" x14ac:dyDescent="0.25">
      <c r="B148" s="6"/>
      <c r="C148" s="36" t="str">
        <f>IF(Cele!F152=1,"1",IF(Cele!F152=2,"2",""))</f>
        <v/>
      </c>
      <c r="D148" s="36" t="str">
        <f>IF(Cele!G152=1,"1",IF(Cele!G152=2,"2",""))</f>
        <v/>
      </c>
      <c r="E148" s="36" t="str">
        <f>IF(Cele!H152=1,"1",IF(Cele!H152=2,"2",""))</f>
        <v/>
      </c>
      <c r="F148" s="36" t="str">
        <f>IF(Cele!I152=1,"1",IF(Cele!I152=2,"2",""))</f>
        <v/>
      </c>
      <c r="G148" s="36" t="str">
        <f>IF(Cele!J152=1,"1",IF(Cele!J152=2,"2",""))</f>
        <v/>
      </c>
      <c r="H148" s="6"/>
      <c r="I148" s="6"/>
      <c r="J148" s="6"/>
      <c r="K148" s="6"/>
      <c r="L148" s="5"/>
      <c r="M148" s="6"/>
      <c r="N148" s="6"/>
      <c r="O148" s="6"/>
      <c r="P148" s="6" t="str">
        <f>_xlfn.CONCAT(Tabela1[[#This Row],[Rok rozpoczęcia realizacji]], "/",Tabela1[[#This Row],[Rok zakończenia realizacji]])</f>
        <v>/</v>
      </c>
      <c r="Q148" s="14"/>
      <c r="R148" s="6"/>
      <c r="S148" s="6"/>
      <c r="T148" s="6"/>
      <c r="U148" s="15"/>
    </row>
    <row r="149" spans="2:21" x14ac:dyDescent="0.25">
      <c r="B149" s="6"/>
      <c r="C149" s="36" t="str">
        <f>IF(Cele!F153=1,"1",IF(Cele!F153=2,"2",""))</f>
        <v/>
      </c>
      <c r="D149" s="36" t="str">
        <f>IF(Cele!G153=1,"1",IF(Cele!G153=2,"2",""))</f>
        <v/>
      </c>
      <c r="E149" s="36" t="str">
        <f>IF(Cele!H153=1,"1",IF(Cele!H153=2,"2",""))</f>
        <v/>
      </c>
      <c r="F149" s="36" t="str">
        <f>IF(Cele!I153=1,"1",IF(Cele!I153=2,"2",""))</f>
        <v/>
      </c>
      <c r="G149" s="36" t="str">
        <f>IF(Cele!J153=1,"1",IF(Cele!J153=2,"2",""))</f>
        <v/>
      </c>
      <c r="H149" s="6"/>
      <c r="I149" s="6"/>
      <c r="J149" s="6"/>
      <c r="K149" s="6"/>
      <c r="L149" s="5"/>
      <c r="M149" s="6"/>
      <c r="N149" s="6"/>
      <c r="O149" s="6"/>
      <c r="P149" s="6" t="str">
        <f>_xlfn.CONCAT(Tabela1[[#This Row],[Rok rozpoczęcia realizacji]], "/",Tabela1[[#This Row],[Rok zakończenia realizacji]])</f>
        <v>/</v>
      </c>
      <c r="Q149" s="14"/>
      <c r="R149" s="6"/>
      <c r="S149" s="6"/>
      <c r="T149" s="6"/>
      <c r="U149" s="15"/>
    </row>
    <row r="150" spans="2:21" x14ac:dyDescent="0.25">
      <c r="B150" s="6"/>
      <c r="C150" s="36" t="str">
        <f>IF(Cele!F154=1,"1",IF(Cele!F154=2,"2",""))</f>
        <v/>
      </c>
      <c r="D150" s="36" t="str">
        <f>IF(Cele!G154=1,"1",IF(Cele!G154=2,"2",""))</f>
        <v/>
      </c>
      <c r="E150" s="36" t="str">
        <f>IF(Cele!H154=1,"1",IF(Cele!H154=2,"2",""))</f>
        <v/>
      </c>
      <c r="F150" s="36" t="str">
        <f>IF(Cele!I154=1,"1",IF(Cele!I154=2,"2",""))</f>
        <v/>
      </c>
      <c r="G150" s="36" t="str">
        <f>IF(Cele!J154=1,"1",IF(Cele!J154=2,"2",""))</f>
        <v/>
      </c>
      <c r="H150" s="6"/>
      <c r="I150" s="6"/>
      <c r="J150" s="6"/>
      <c r="K150" s="6"/>
      <c r="L150" s="5"/>
      <c r="M150" s="6"/>
      <c r="N150" s="6"/>
      <c r="O150" s="6"/>
      <c r="P150" s="6" t="str">
        <f>_xlfn.CONCAT(Tabela1[[#This Row],[Rok rozpoczęcia realizacji]], "/",Tabela1[[#This Row],[Rok zakończenia realizacji]])</f>
        <v>/</v>
      </c>
      <c r="Q150" s="14"/>
      <c r="R150" s="6"/>
      <c r="S150" s="6"/>
      <c r="T150" s="6"/>
      <c r="U150" s="15"/>
    </row>
    <row r="151" spans="2:21" x14ac:dyDescent="0.25">
      <c r="B151" s="6"/>
      <c r="C151" s="36" t="str">
        <f>IF(Cele!F155=1,"1",IF(Cele!F155=2,"2",""))</f>
        <v/>
      </c>
      <c r="D151" s="36" t="str">
        <f>IF(Cele!G155=1,"1",IF(Cele!G155=2,"2",""))</f>
        <v/>
      </c>
      <c r="E151" s="36" t="str">
        <f>IF(Cele!H155=1,"1",IF(Cele!H155=2,"2",""))</f>
        <v/>
      </c>
      <c r="F151" s="36" t="str">
        <f>IF(Cele!I155=1,"1",IF(Cele!I155=2,"2",""))</f>
        <v/>
      </c>
      <c r="G151" s="36" t="str">
        <f>IF(Cele!J155=1,"1",IF(Cele!J155=2,"2",""))</f>
        <v/>
      </c>
      <c r="H151" s="6"/>
      <c r="I151" s="6"/>
      <c r="J151" s="6"/>
      <c r="K151" s="6"/>
      <c r="L151" s="5"/>
      <c r="M151" s="6"/>
      <c r="N151" s="6"/>
      <c r="O151" s="6"/>
      <c r="P151" s="6" t="str">
        <f>_xlfn.CONCAT(Tabela1[[#This Row],[Rok rozpoczęcia realizacji]], "/",Tabela1[[#This Row],[Rok zakończenia realizacji]])</f>
        <v>/</v>
      </c>
      <c r="Q151" s="14"/>
      <c r="R151" s="6"/>
      <c r="S151" s="6"/>
      <c r="T151" s="6"/>
      <c r="U151" s="15"/>
    </row>
    <row r="152" spans="2:21" x14ac:dyDescent="0.25">
      <c r="B152" s="6"/>
      <c r="C152" s="36" t="str">
        <f>IF(Cele!F156=1,"1",IF(Cele!F156=2,"2",""))</f>
        <v/>
      </c>
      <c r="D152" s="36" t="str">
        <f>IF(Cele!G156=1,"1",IF(Cele!G156=2,"2",""))</f>
        <v/>
      </c>
      <c r="E152" s="36" t="str">
        <f>IF(Cele!H156=1,"1",IF(Cele!H156=2,"2",""))</f>
        <v/>
      </c>
      <c r="F152" s="36" t="str">
        <f>IF(Cele!I156=1,"1",IF(Cele!I156=2,"2",""))</f>
        <v/>
      </c>
      <c r="G152" s="36" t="str">
        <f>IF(Cele!J156=1,"1",IF(Cele!J156=2,"2",""))</f>
        <v/>
      </c>
      <c r="H152" s="6"/>
      <c r="I152" s="6"/>
      <c r="J152" s="6"/>
      <c r="K152" s="6"/>
      <c r="L152" s="5"/>
      <c r="M152" s="6"/>
      <c r="N152" s="6"/>
      <c r="O152" s="6"/>
      <c r="P152" s="6" t="str">
        <f>_xlfn.CONCAT(Tabela1[[#This Row],[Rok rozpoczęcia realizacji]], "/",Tabela1[[#This Row],[Rok zakończenia realizacji]])</f>
        <v>/</v>
      </c>
      <c r="Q152" s="14"/>
      <c r="R152" s="6"/>
      <c r="S152" s="6"/>
      <c r="T152" s="6"/>
      <c r="U152" s="15"/>
    </row>
    <row r="153" spans="2:21" x14ac:dyDescent="0.25">
      <c r="B153" s="6"/>
      <c r="C153" s="36" t="str">
        <f>IF(Cele!F157=1,"1",IF(Cele!F157=2,"2",""))</f>
        <v/>
      </c>
      <c r="D153" s="36" t="str">
        <f>IF(Cele!G157=1,"1",IF(Cele!G157=2,"2",""))</f>
        <v/>
      </c>
      <c r="E153" s="36" t="str">
        <f>IF(Cele!H157=1,"1",IF(Cele!H157=2,"2",""))</f>
        <v/>
      </c>
      <c r="F153" s="36" t="str">
        <f>IF(Cele!I157=1,"1",IF(Cele!I157=2,"2",""))</f>
        <v/>
      </c>
      <c r="G153" s="36" t="str">
        <f>IF(Cele!J157=1,"1",IF(Cele!J157=2,"2",""))</f>
        <v/>
      </c>
      <c r="H153" s="6"/>
      <c r="I153" s="6"/>
      <c r="J153" s="6"/>
      <c r="K153" s="6"/>
      <c r="L153" s="5"/>
      <c r="M153" s="6"/>
      <c r="N153" s="6"/>
      <c r="O153" s="6"/>
      <c r="P153" s="6" t="str">
        <f>_xlfn.CONCAT(Tabela1[[#This Row],[Rok rozpoczęcia realizacji]], "/",Tabela1[[#This Row],[Rok zakończenia realizacji]])</f>
        <v>/</v>
      </c>
      <c r="Q153" s="14"/>
      <c r="R153" s="6"/>
      <c r="S153" s="6"/>
      <c r="T153" s="6"/>
      <c r="U153" s="15"/>
    </row>
    <row r="154" spans="2:21" x14ac:dyDescent="0.25">
      <c r="B154" s="6"/>
      <c r="C154" s="36" t="str">
        <f>IF(Cele!F158=1,"1",IF(Cele!F158=2,"2",""))</f>
        <v/>
      </c>
      <c r="D154" s="36" t="str">
        <f>IF(Cele!G158=1,"1",IF(Cele!G158=2,"2",""))</f>
        <v/>
      </c>
      <c r="E154" s="36" t="str">
        <f>IF(Cele!H158=1,"1",IF(Cele!H158=2,"2",""))</f>
        <v/>
      </c>
      <c r="F154" s="36" t="str">
        <f>IF(Cele!I158=1,"1",IF(Cele!I158=2,"2",""))</f>
        <v/>
      </c>
      <c r="G154" s="36" t="str">
        <f>IF(Cele!J158=1,"1",IF(Cele!J158=2,"2",""))</f>
        <v/>
      </c>
      <c r="H154" s="6"/>
      <c r="I154" s="6"/>
      <c r="J154" s="6"/>
      <c r="K154" s="6"/>
      <c r="L154" s="5"/>
      <c r="M154" s="6"/>
      <c r="N154" s="6"/>
      <c r="O154" s="6"/>
      <c r="P154" s="6" t="str">
        <f>_xlfn.CONCAT(Tabela1[[#This Row],[Rok rozpoczęcia realizacji]], "/",Tabela1[[#This Row],[Rok zakończenia realizacji]])</f>
        <v>/</v>
      </c>
      <c r="Q154" s="14"/>
      <c r="R154" s="6"/>
      <c r="S154" s="6"/>
      <c r="T154" s="6"/>
      <c r="U154" s="15"/>
    </row>
    <row r="155" spans="2:21" x14ac:dyDescent="0.25">
      <c r="B155" s="6"/>
      <c r="C155" s="36" t="str">
        <f>IF(Cele!F159=1,"1",IF(Cele!F159=2,"2",""))</f>
        <v/>
      </c>
      <c r="D155" s="36" t="str">
        <f>IF(Cele!G159=1,"1",IF(Cele!G159=2,"2",""))</f>
        <v/>
      </c>
      <c r="E155" s="36" t="str">
        <f>IF(Cele!H159=1,"1",IF(Cele!H159=2,"2",""))</f>
        <v/>
      </c>
      <c r="F155" s="36" t="str">
        <f>IF(Cele!I159=1,"1",IF(Cele!I159=2,"2",""))</f>
        <v/>
      </c>
      <c r="G155" s="36" t="str">
        <f>IF(Cele!J159=1,"1",IF(Cele!J159=2,"2",""))</f>
        <v/>
      </c>
      <c r="H155" s="6"/>
      <c r="I155" s="6"/>
      <c r="J155" s="6"/>
      <c r="K155" s="6"/>
      <c r="L155" s="5"/>
      <c r="M155" s="6"/>
      <c r="N155" s="6"/>
      <c r="O155" s="6"/>
      <c r="P155" s="6" t="str">
        <f>_xlfn.CONCAT(Tabela1[[#This Row],[Rok rozpoczęcia realizacji]], "/",Tabela1[[#This Row],[Rok zakończenia realizacji]])</f>
        <v>/</v>
      </c>
      <c r="Q155" s="14"/>
      <c r="R155" s="6"/>
      <c r="S155" s="6"/>
      <c r="T155" s="6"/>
      <c r="U155" s="15"/>
    </row>
    <row r="156" spans="2:21" x14ac:dyDescent="0.25">
      <c r="B156" s="6"/>
      <c r="C156" s="36" t="str">
        <f>IF(Cele!F160=1,"1",IF(Cele!F160=2,"2",""))</f>
        <v/>
      </c>
      <c r="D156" s="36" t="str">
        <f>IF(Cele!G160=1,"1",IF(Cele!G160=2,"2",""))</f>
        <v/>
      </c>
      <c r="E156" s="36" t="str">
        <f>IF(Cele!H160=1,"1",IF(Cele!H160=2,"2",""))</f>
        <v/>
      </c>
      <c r="F156" s="36" t="str">
        <f>IF(Cele!I160=1,"1",IF(Cele!I160=2,"2",""))</f>
        <v/>
      </c>
      <c r="G156" s="36" t="str">
        <f>IF(Cele!J160=1,"1",IF(Cele!J160=2,"2",""))</f>
        <v/>
      </c>
      <c r="H156" s="6"/>
      <c r="I156" s="6"/>
      <c r="J156" s="6"/>
      <c r="K156" s="6"/>
      <c r="L156" s="5"/>
      <c r="M156" s="6"/>
      <c r="N156" s="6"/>
      <c r="O156" s="6"/>
      <c r="P156" s="6" t="str">
        <f>_xlfn.CONCAT(Tabela1[[#This Row],[Rok rozpoczęcia realizacji]], "/",Tabela1[[#This Row],[Rok zakończenia realizacji]])</f>
        <v>/</v>
      </c>
      <c r="Q156" s="14"/>
      <c r="R156" s="6"/>
      <c r="S156" s="6"/>
      <c r="T156" s="6"/>
      <c r="U156" s="15"/>
    </row>
    <row r="157" spans="2:21" x14ac:dyDescent="0.25">
      <c r="B157" s="6"/>
      <c r="C157" s="36" t="str">
        <f>IF(Cele!F161=1,"1",IF(Cele!F161=2,"2",""))</f>
        <v/>
      </c>
      <c r="D157" s="36" t="str">
        <f>IF(Cele!G161=1,"1",IF(Cele!G161=2,"2",""))</f>
        <v/>
      </c>
      <c r="E157" s="36" t="str">
        <f>IF(Cele!H161=1,"1",IF(Cele!H161=2,"2",""))</f>
        <v/>
      </c>
      <c r="F157" s="36" t="str">
        <f>IF(Cele!I161=1,"1",IF(Cele!I161=2,"2",""))</f>
        <v/>
      </c>
      <c r="G157" s="36" t="str">
        <f>IF(Cele!J161=1,"1",IF(Cele!J161=2,"2",""))</f>
        <v/>
      </c>
      <c r="H157" s="6"/>
      <c r="I157" s="6"/>
      <c r="J157" s="6"/>
      <c r="K157" s="6"/>
      <c r="L157" s="5"/>
      <c r="M157" s="6"/>
      <c r="N157" s="6"/>
      <c r="O157" s="6"/>
      <c r="P157" s="6" t="str">
        <f>_xlfn.CONCAT(Tabela1[[#This Row],[Rok rozpoczęcia realizacji]], "/",Tabela1[[#This Row],[Rok zakończenia realizacji]])</f>
        <v>/</v>
      </c>
      <c r="Q157" s="14"/>
      <c r="R157" s="6"/>
      <c r="S157" s="6"/>
      <c r="T157" s="6"/>
      <c r="U157" s="15"/>
    </row>
    <row r="158" spans="2:21" x14ac:dyDescent="0.25">
      <c r="B158" s="6"/>
      <c r="C158" s="36" t="str">
        <f>IF(Cele!F162=1,"1",IF(Cele!F162=2,"2",""))</f>
        <v/>
      </c>
      <c r="D158" s="36" t="str">
        <f>IF(Cele!G162=1,"1",IF(Cele!G162=2,"2",""))</f>
        <v/>
      </c>
      <c r="E158" s="36" t="str">
        <f>IF(Cele!H162=1,"1",IF(Cele!H162=2,"2",""))</f>
        <v/>
      </c>
      <c r="F158" s="36" t="str">
        <f>IF(Cele!I162=1,"1",IF(Cele!I162=2,"2",""))</f>
        <v/>
      </c>
      <c r="G158" s="36" t="str">
        <f>IF(Cele!J162=1,"1",IF(Cele!J162=2,"2",""))</f>
        <v/>
      </c>
      <c r="H158" s="6"/>
      <c r="I158" s="6"/>
      <c r="J158" s="6"/>
      <c r="K158" s="6"/>
      <c r="L158" s="5"/>
      <c r="M158" s="6"/>
      <c r="N158" s="6"/>
      <c r="O158" s="6"/>
      <c r="P158" s="6" t="str">
        <f>_xlfn.CONCAT(Tabela1[[#This Row],[Rok rozpoczęcia realizacji]], "/",Tabela1[[#This Row],[Rok zakończenia realizacji]])</f>
        <v>/</v>
      </c>
      <c r="Q158" s="14"/>
      <c r="R158" s="6"/>
      <c r="S158" s="6"/>
      <c r="T158" s="6"/>
      <c r="U158" s="15"/>
    </row>
    <row r="159" spans="2:21" x14ac:dyDescent="0.25">
      <c r="B159" s="6"/>
      <c r="C159" s="36" t="str">
        <f>IF(Cele!F163=1,"1",IF(Cele!F163=2,"2",""))</f>
        <v/>
      </c>
      <c r="D159" s="36" t="str">
        <f>IF(Cele!G163=1,"1",IF(Cele!G163=2,"2",""))</f>
        <v/>
      </c>
      <c r="E159" s="36" t="str">
        <f>IF(Cele!H163=1,"1",IF(Cele!H163=2,"2",""))</f>
        <v/>
      </c>
      <c r="F159" s="36" t="str">
        <f>IF(Cele!I163=1,"1",IF(Cele!I163=2,"2",""))</f>
        <v/>
      </c>
      <c r="G159" s="36" t="str">
        <f>IF(Cele!J163=1,"1",IF(Cele!J163=2,"2",""))</f>
        <v/>
      </c>
      <c r="H159" s="6"/>
      <c r="I159" s="6"/>
      <c r="J159" s="6"/>
      <c r="K159" s="6"/>
      <c r="L159" s="5"/>
      <c r="M159" s="6"/>
      <c r="N159" s="6"/>
      <c r="O159" s="6"/>
      <c r="P159" s="6" t="str">
        <f>_xlfn.CONCAT(Tabela1[[#This Row],[Rok rozpoczęcia realizacji]], "/",Tabela1[[#This Row],[Rok zakończenia realizacji]])</f>
        <v>/</v>
      </c>
      <c r="Q159" s="14"/>
      <c r="R159" s="6"/>
      <c r="S159" s="6"/>
      <c r="T159" s="6"/>
      <c r="U159" s="15"/>
    </row>
    <row r="160" spans="2:21" x14ac:dyDescent="0.25">
      <c r="B160" s="6"/>
      <c r="C160" s="36" t="str">
        <f>IF(Cele!F164=1,"1",IF(Cele!F164=2,"2",""))</f>
        <v/>
      </c>
      <c r="D160" s="36" t="str">
        <f>IF(Cele!G164=1,"1",IF(Cele!G164=2,"2",""))</f>
        <v/>
      </c>
      <c r="E160" s="36" t="str">
        <f>IF(Cele!H164=1,"1",IF(Cele!H164=2,"2",""))</f>
        <v/>
      </c>
      <c r="F160" s="36" t="str">
        <f>IF(Cele!I164=1,"1",IF(Cele!I164=2,"2",""))</f>
        <v/>
      </c>
      <c r="G160" s="36" t="str">
        <f>IF(Cele!J164=1,"1",IF(Cele!J164=2,"2",""))</f>
        <v/>
      </c>
      <c r="H160" s="6"/>
      <c r="I160" s="6"/>
      <c r="J160" s="6"/>
      <c r="K160" s="6"/>
      <c r="L160" s="5"/>
      <c r="M160" s="6"/>
      <c r="N160" s="6"/>
      <c r="O160" s="6"/>
      <c r="P160" s="6" t="str">
        <f>_xlfn.CONCAT(Tabela1[[#This Row],[Rok rozpoczęcia realizacji]], "/",Tabela1[[#This Row],[Rok zakończenia realizacji]])</f>
        <v>/</v>
      </c>
      <c r="Q160" s="14"/>
      <c r="R160" s="6"/>
      <c r="S160" s="6"/>
      <c r="T160" s="6"/>
      <c r="U160" s="15"/>
    </row>
    <row r="161" spans="2:21" x14ac:dyDescent="0.25">
      <c r="B161" s="6"/>
      <c r="C161" s="36" t="str">
        <f>IF(Cele!F165=1,"1",IF(Cele!F165=2,"2",""))</f>
        <v/>
      </c>
      <c r="D161" s="36" t="str">
        <f>IF(Cele!G165=1,"1",IF(Cele!G165=2,"2",""))</f>
        <v/>
      </c>
      <c r="E161" s="36" t="str">
        <f>IF(Cele!H165=1,"1",IF(Cele!H165=2,"2",""))</f>
        <v/>
      </c>
      <c r="F161" s="36" t="str">
        <f>IF(Cele!I165=1,"1",IF(Cele!I165=2,"2",""))</f>
        <v/>
      </c>
      <c r="G161" s="36" t="str">
        <f>IF(Cele!J165=1,"1",IF(Cele!J165=2,"2",""))</f>
        <v/>
      </c>
      <c r="H161" s="6"/>
      <c r="I161" s="6"/>
      <c r="J161" s="6"/>
      <c r="K161" s="6"/>
      <c r="L161" s="5"/>
      <c r="M161" s="6"/>
      <c r="N161" s="6"/>
      <c r="O161" s="6"/>
      <c r="P161" s="6" t="str">
        <f>_xlfn.CONCAT(Tabela1[[#This Row],[Rok rozpoczęcia realizacji]], "/",Tabela1[[#This Row],[Rok zakończenia realizacji]])</f>
        <v>/</v>
      </c>
      <c r="Q161" s="14"/>
      <c r="R161" s="6"/>
      <c r="S161" s="6"/>
      <c r="T161" s="6"/>
      <c r="U161" s="15"/>
    </row>
    <row r="162" spans="2:21" x14ac:dyDescent="0.25">
      <c r="B162" s="6"/>
      <c r="C162" s="36" t="str">
        <f>IF(Cele!F166=1,"1",IF(Cele!F166=2,"2",""))</f>
        <v/>
      </c>
      <c r="D162" s="36" t="str">
        <f>IF(Cele!G166=1,"1",IF(Cele!G166=2,"2",""))</f>
        <v/>
      </c>
      <c r="E162" s="36" t="str">
        <f>IF(Cele!H166=1,"1",IF(Cele!H166=2,"2",""))</f>
        <v/>
      </c>
      <c r="F162" s="36" t="str">
        <f>IF(Cele!I166=1,"1",IF(Cele!I166=2,"2",""))</f>
        <v/>
      </c>
      <c r="G162" s="36" t="str">
        <f>IF(Cele!J166=1,"1",IF(Cele!J166=2,"2",""))</f>
        <v/>
      </c>
      <c r="H162" s="6"/>
      <c r="I162" s="6"/>
      <c r="J162" s="6"/>
      <c r="K162" s="6"/>
      <c r="L162" s="5"/>
      <c r="M162" s="6"/>
      <c r="N162" s="6"/>
      <c r="O162" s="6"/>
      <c r="P162" s="6" t="str">
        <f>_xlfn.CONCAT(Tabela1[[#This Row],[Rok rozpoczęcia realizacji]], "/",Tabela1[[#This Row],[Rok zakończenia realizacji]])</f>
        <v>/</v>
      </c>
      <c r="Q162" s="14"/>
      <c r="R162" s="6"/>
      <c r="S162" s="6"/>
      <c r="T162" s="6"/>
      <c r="U162" s="15"/>
    </row>
    <row r="163" spans="2:21" x14ac:dyDescent="0.25">
      <c r="B163" s="6"/>
      <c r="C163" s="36" t="str">
        <f>IF(Cele!F167=1,"1",IF(Cele!F167=2,"2",""))</f>
        <v/>
      </c>
      <c r="D163" s="36" t="str">
        <f>IF(Cele!G167=1,"1",IF(Cele!G167=2,"2",""))</f>
        <v/>
      </c>
      <c r="E163" s="36" t="str">
        <f>IF(Cele!H167=1,"1",IF(Cele!H167=2,"2",""))</f>
        <v/>
      </c>
      <c r="F163" s="36" t="str">
        <f>IF(Cele!I167=1,"1",IF(Cele!I167=2,"2",""))</f>
        <v/>
      </c>
      <c r="G163" s="36" t="str">
        <f>IF(Cele!J167=1,"1",IF(Cele!J167=2,"2",""))</f>
        <v/>
      </c>
      <c r="H163" s="6"/>
      <c r="I163" s="6"/>
      <c r="J163" s="6"/>
      <c r="K163" s="6"/>
      <c r="L163" s="5"/>
      <c r="M163" s="6"/>
      <c r="N163" s="6"/>
      <c r="O163" s="6"/>
      <c r="P163" s="6" t="str">
        <f>_xlfn.CONCAT(Tabela1[[#This Row],[Rok rozpoczęcia realizacji]], "/",Tabela1[[#This Row],[Rok zakończenia realizacji]])</f>
        <v>/</v>
      </c>
      <c r="Q163" s="14"/>
      <c r="R163" s="6"/>
      <c r="S163" s="6"/>
      <c r="T163" s="6"/>
      <c r="U163" s="15"/>
    </row>
    <row r="164" spans="2:21" x14ac:dyDescent="0.25">
      <c r="B164" s="6"/>
      <c r="C164" s="36" t="str">
        <f>IF(Cele!F168=1,"1",IF(Cele!F168=2,"2",""))</f>
        <v/>
      </c>
      <c r="D164" s="36" t="str">
        <f>IF(Cele!G168=1,"1",IF(Cele!G168=2,"2",""))</f>
        <v/>
      </c>
      <c r="E164" s="36" t="str">
        <f>IF(Cele!H168=1,"1",IF(Cele!H168=2,"2",""))</f>
        <v/>
      </c>
      <c r="F164" s="36" t="str">
        <f>IF(Cele!I168=1,"1",IF(Cele!I168=2,"2",""))</f>
        <v/>
      </c>
      <c r="G164" s="36" t="str">
        <f>IF(Cele!J168=1,"1",IF(Cele!J168=2,"2",""))</f>
        <v/>
      </c>
      <c r="H164" s="6"/>
      <c r="I164" s="6"/>
      <c r="J164" s="6"/>
      <c r="K164" s="6"/>
      <c r="L164" s="5"/>
      <c r="M164" s="6"/>
      <c r="N164" s="6"/>
      <c r="O164" s="6"/>
      <c r="P164" s="6" t="str">
        <f>_xlfn.CONCAT(Tabela1[[#This Row],[Rok rozpoczęcia realizacji]], "/",Tabela1[[#This Row],[Rok zakończenia realizacji]])</f>
        <v>/</v>
      </c>
      <c r="Q164" s="14"/>
      <c r="R164" s="6"/>
      <c r="S164" s="6"/>
      <c r="T164" s="6"/>
      <c r="U164" s="15"/>
    </row>
    <row r="165" spans="2:21" x14ac:dyDescent="0.25">
      <c r="B165" s="6"/>
      <c r="C165" s="36" t="str">
        <f>IF(Cele!F169=1,"1",IF(Cele!F169=2,"2",""))</f>
        <v/>
      </c>
      <c r="D165" s="36" t="str">
        <f>IF(Cele!G169=1,"1",IF(Cele!G169=2,"2",""))</f>
        <v/>
      </c>
      <c r="E165" s="36" t="str">
        <f>IF(Cele!H169=1,"1",IF(Cele!H169=2,"2",""))</f>
        <v/>
      </c>
      <c r="F165" s="36" t="str">
        <f>IF(Cele!I169=1,"1",IF(Cele!I169=2,"2",""))</f>
        <v/>
      </c>
      <c r="G165" s="36" t="str">
        <f>IF(Cele!J169=1,"1",IF(Cele!J169=2,"2",""))</f>
        <v/>
      </c>
      <c r="H165" s="6"/>
      <c r="I165" s="6"/>
      <c r="J165" s="6"/>
      <c r="K165" s="6"/>
      <c r="L165" s="5"/>
      <c r="M165" s="6"/>
      <c r="N165" s="6"/>
      <c r="O165" s="6"/>
      <c r="P165" s="6" t="str">
        <f>_xlfn.CONCAT(Tabela1[[#This Row],[Rok rozpoczęcia realizacji]], "/",Tabela1[[#This Row],[Rok zakończenia realizacji]])</f>
        <v>/</v>
      </c>
      <c r="Q165" s="14"/>
      <c r="R165" s="6"/>
      <c r="S165" s="6"/>
      <c r="T165" s="6"/>
      <c r="U165" s="15"/>
    </row>
    <row r="166" spans="2:21" x14ac:dyDescent="0.25">
      <c r="B166" s="6"/>
      <c r="C166" s="36" t="str">
        <f>IF(Cele!F170=1,"1",IF(Cele!F170=2,"2",""))</f>
        <v/>
      </c>
      <c r="D166" s="36" t="str">
        <f>IF(Cele!G170=1,"1",IF(Cele!G170=2,"2",""))</f>
        <v/>
      </c>
      <c r="E166" s="36" t="str">
        <f>IF(Cele!H170=1,"1",IF(Cele!H170=2,"2",""))</f>
        <v/>
      </c>
      <c r="F166" s="36" t="str">
        <f>IF(Cele!I170=1,"1",IF(Cele!I170=2,"2",""))</f>
        <v/>
      </c>
      <c r="G166" s="36" t="str">
        <f>IF(Cele!J170=1,"1",IF(Cele!J170=2,"2",""))</f>
        <v/>
      </c>
      <c r="H166" s="6"/>
      <c r="I166" s="6"/>
      <c r="J166" s="6"/>
      <c r="K166" s="6"/>
      <c r="L166" s="5"/>
      <c r="M166" s="6"/>
      <c r="N166" s="6"/>
      <c r="O166" s="6"/>
      <c r="P166" s="6" t="str">
        <f>_xlfn.CONCAT(Tabela1[[#This Row],[Rok rozpoczęcia realizacji]], "/",Tabela1[[#This Row],[Rok zakończenia realizacji]])</f>
        <v>/</v>
      </c>
      <c r="Q166" s="14"/>
      <c r="R166" s="6"/>
      <c r="S166" s="6"/>
      <c r="T166" s="6"/>
      <c r="U166" s="15"/>
    </row>
    <row r="167" spans="2:21" x14ac:dyDescent="0.25">
      <c r="B167" s="6"/>
      <c r="C167" s="36" t="str">
        <f>IF(Cele!F171=1,"1",IF(Cele!F171=2,"2",""))</f>
        <v/>
      </c>
      <c r="D167" s="36" t="str">
        <f>IF(Cele!G171=1,"1",IF(Cele!G171=2,"2",""))</f>
        <v/>
      </c>
      <c r="E167" s="36" t="str">
        <f>IF(Cele!H171=1,"1",IF(Cele!H171=2,"2",""))</f>
        <v/>
      </c>
      <c r="F167" s="36" t="str">
        <f>IF(Cele!I171=1,"1",IF(Cele!I171=2,"2",""))</f>
        <v/>
      </c>
      <c r="G167" s="36" t="str">
        <f>IF(Cele!J171=1,"1",IF(Cele!J171=2,"2",""))</f>
        <v/>
      </c>
      <c r="H167" s="6"/>
      <c r="I167" s="6"/>
      <c r="J167" s="6"/>
      <c r="K167" s="6"/>
      <c r="L167" s="5"/>
      <c r="M167" s="6"/>
      <c r="N167" s="6"/>
      <c r="O167" s="6"/>
      <c r="P167" s="6" t="str">
        <f>_xlfn.CONCAT(Tabela1[[#This Row],[Rok rozpoczęcia realizacji]], "/",Tabela1[[#This Row],[Rok zakończenia realizacji]])</f>
        <v>/</v>
      </c>
      <c r="Q167" s="14"/>
      <c r="R167" s="6"/>
      <c r="S167" s="6"/>
      <c r="T167" s="6"/>
      <c r="U167" s="15"/>
    </row>
    <row r="168" spans="2:21" x14ac:dyDescent="0.25">
      <c r="B168" s="6"/>
      <c r="C168" s="36" t="str">
        <f>IF(Cele!F172=1,"1",IF(Cele!F172=2,"2",""))</f>
        <v/>
      </c>
      <c r="D168" s="36" t="str">
        <f>IF(Cele!G172=1,"1",IF(Cele!G172=2,"2",""))</f>
        <v/>
      </c>
      <c r="E168" s="36" t="str">
        <f>IF(Cele!H172=1,"1",IF(Cele!H172=2,"2",""))</f>
        <v/>
      </c>
      <c r="F168" s="36" t="str">
        <f>IF(Cele!I172=1,"1",IF(Cele!I172=2,"2",""))</f>
        <v/>
      </c>
      <c r="G168" s="36" t="str">
        <f>IF(Cele!J172=1,"1",IF(Cele!J172=2,"2",""))</f>
        <v/>
      </c>
      <c r="H168" s="6"/>
      <c r="I168" s="6"/>
      <c r="J168" s="6"/>
      <c r="K168" s="6"/>
      <c r="L168" s="5"/>
      <c r="M168" s="6"/>
      <c r="N168" s="6"/>
      <c r="O168" s="6"/>
      <c r="P168" s="6" t="str">
        <f>_xlfn.CONCAT(Tabela1[[#This Row],[Rok rozpoczęcia realizacji]], "/",Tabela1[[#This Row],[Rok zakończenia realizacji]])</f>
        <v>/</v>
      </c>
      <c r="Q168" s="14"/>
      <c r="R168" s="6"/>
      <c r="S168" s="6"/>
      <c r="T168" s="6"/>
      <c r="U168" s="15"/>
    </row>
    <row r="169" spans="2:21" x14ac:dyDescent="0.25">
      <c r="B169" s="6"/>
      <c r="C169" s="36" t="str">
        <f>IF(Cele!F173=1,"1",IF(Cele!F173=2,"2",""))</f>
        <v/>
      </c>
      <c r="D169" s="36" t="str">
        <f>IF(Cele!G173=1,"1",IF(Cele!G173=2,"2",""))</f>
        <v/>
      </c>
      <c r="E169" s="36" t="str">
        <f>IF(Cele!H173=1,"1",IF(Cele!H173=2,"2",""))</f>
        <v/>
      </c>
      <c r="F169" s="36" t="str">
        <f>IF(Cele!I173=1,"1",IF(Cele!I173=2,"2",""))</f>
        <v/>
      </c>
      <c r="G169" s="36" t="str">
        <f>IF(Cele!J173=1,"1",IF(Cele!J173=2,"2",""))</f>
        <v/>
      </c>
      <c r="H169" s="6"/>
      <c r="I169" s="6"/>
      <c r="J169" s="6"/>
      <c r="K169" s="6"/>
      <c r="L169" s="5"/>
      <c r="M169" s="6"/>
      <c r="N169" s="6"/>
      <c r="O169" s="6"/>
      <c r="P169" s="6" t="str">
        <f>_xlfn.CONCAT(Tabela1[[#This Row],[Rok rozpoczęcia realizacji]], "/",Tabela1[[#This Row],[Rok zakończenia realizacji]])</f>
        <v>/</v>
      </c>
      <c r="Q169" s="14"/>
      <c r="R169" s="6"/>
      <c r="S169" s="6"/>
      <c r="T169" s="6"/>
      <c r="U169" s="15"/>
    </row>
    <row r="170" spans="2:21" x14ac:dyDescent="0.25">
      <c r="B170" s="6"/>
      <c r="C170" s="36" t="str">
        <f>IF(Cele!F174=1,"1",IF(Cele!F174=2,"2",""))</f>
        <v/>
      </c>
      <c r="D170" s="36" t="str">
        <f>IF(Cele!G174=1,"1",IF(Cele!G174=2,"2",""))</f>
        <v/>
      </c>
      <c r="E170" s="36" t="str">
        <f>IF(Cele!H174=1,"1",IF(Cele!H174=2,"2",""))</f>
        <v/>
      </c>
      <c r="F170" s="36" t="str">
        <f>IF(Cele!I174=1,"1",IF(Cele!I174=2,"2",""))</f>
        <v/>
      </c>
      <c r="G170" s="36" t="str">
        <f>IF(Cele!J174=1,"1",IF(Cele!J174=2,"2",""))</f>
        <v/>
      </c>
      <c r="H170" s="6"/>
      <c r="I170" s="6"/>
      <c r="J170" s="6"/>
      <c r="K170" s="6"/>
      <c r="L170" s="5"/>
      <c r="M170" s="6"/>
      <c r="N170" s="6"/>
      <c r="O170" s="6"/>
      <c r="P170" s="6" t="str">
        <f>_xlfn.CONCAT(Tabela1[[#This Row],[Rok rozpoczęcia realizacji]], "/",Tabela1[[#This Row],[Rok zakończenia realizacji]])</f>
        <v>/</v>
      </c>
      <c r="Q170" s="14"/>
      <c r="R170" s="6"/>
      <c r="S170" s="6"/>
      <c r="T170" s="6"/>
      <c r="U170" s="15"/>
    </row>
    <row r="171" spans="2:21" x14ac:dyDescent="0.25">
      <c r="B171" s="6"/>
      <c r="C171" s="36" t="str">
        <f>IF(Cele!F175=1,"1",IF(Cele!F175=2,"2",""))</f>
        <v/>
      </c>
      <c r="D171" s="36" t="str">
        <f>IF(Cele!G175=1,"1",IF(Cele!G175=2,"2",""))</f>
        <v/>
      </c>
      <c r="E171" s="36" t="str">
        <f>IF(Cele!H175=1,"1",IF(Cele!H175=2,"2",""))</f>
        <v/>
      </c>
      <c r="F171" s="36" t="str">
        <f>IF(Cele!I175=1,"1",IF(Cele!I175=2,"2",""))</f>
        <v/>
      </c>
      <c r="G171" s="36" t="str">
        <f>IF(Cele!J175=1,"1",IF(Cele!J175=2,"2",""))</f>
        <v/>
      </c>
      <c r="H171" s="6"/>
      <c r="I171" s="6"/>
      <c r="J171" s="6"/>
      <c r="K171" s="6"/>
      <c r="L171" s="5"/>
      <c r="M171" s="6"/>
      <c r="N171" s="6"/>
      <c r="O171" s="6"/>
      <c r="P171" s="6" t="str">
        <f>_xlfn.CONCAT(Tabela1[[#This Row],[Rok rozpoczęcia realizacji]], "/",Tabela1[[#This Row],[Rok zakończenia realizacji]])</f>
        <v>/</v>
      </c>
      <c r="Q171" s="14"/>
      <c r="R171" s="6"/>
      <c r="S171" s="6"/>
      <c r="T171" s="6"/>
      <c r="U171" s="15"/>
    </row>
    <row r="172" spans="2:21" x14ac:dyDescent="0.25">
      <c r="B172" s="6"/>
      <c r="C172" s="36" t="str">
        <f>IF(Cele!F176=1,"1",IF(Cele!F176=2,"2",""))</f>
        <v/>
      </c>
      <c r="D172" s="36" t="str">
        <f>IF(Cele!G176=1,"1",IF(Cele!G176=2,"2",""))</f>
        <v/>
      </c>
      <c r="E172" s="36" t="str">
        <f>IF(Cele!H176=1,"1",IF(Cele!H176=2,"2",""))</f>
        <v/>
      </c>
      <c r="F172" s="36" t="str">
        <f>IF(Cele!I176=1,"1",IF(Cele!I176=2,"2",""))</f>
        <v/>
      </c>
      <c r="G172" s="36" t="str">
        <f>IF(Cele!J176=1,"1",IF(Cele!J176=2,"2",""))</f>
        <v/>
      </c>
      <c r="H172" s="6"/>
      <c r="I172" s="6"/>
      <c r="J172" s="6"/>
      <c r="K172" s="6"/>
      <c r="L172" s="5"/>
      <c r="M172" s="6"/>
      <c r="N172" s="6"/>
      <c r="O172" s="6"/>
      <c r="P172" s="6" t="str">
        <f>_xlfn.CONCAT(Tabela1[[#This Row],[Rok rozpoczęcia realizacji]], "/",Tabela1[[#This Row],[Rok zakończenia realizacji]])</f>
        <v>/</v>
      </c>
      <c r="Q172" s="14"/>
      <c r="R172" s="6"/>
      <c r="S172" s="6"/>
      <c r="T172" s="6"/>
      <c r="U172" s="15"/>
    </row>
    <row r="173" spans="2:21" x14ac:dyDescent="0.25">
      <c r="B173" s="6"/>
      <c r="C173" s="36" t="str">
        <f>IF(Cele!F177=1,"1",IF(Cele!F177=2,"2",""))</f>
        <v/>
      </c>
      <c r="D173" s="36" t="str">
        <f>IF(Cele!G177=1,"1",IF(Cele!G177=2,"2",""))</f>
        <v/>
      </c>
      <c r="E173" s="36" t="str">
        <f>IF(Cele!H177=1,"1",IF(Cele!H177=2,"2",""))</f>
        <v/>
      </c>
      <c r="F173" s="36" t="str">
        <f>IF(Cele!I177=1,"1",IF(Cele!I177=2,"2",""))</f>
        <v/>
      </c>
      <c r="G173" s="36" t="str">
        <f>IF(Cele!J177=1,"1",IF(Cele!J177=2,"2",""))</f>
        <v/>
      </c>
      <c r="H173" s="6"/>
      <c r="I173" s="6"/>
      <c r="J173" s="6"/>
      <c r="K173" s="6"/>
      <c r="L173" s="5"/>
      <c r="M173" s="6"/>
      <c r="N173" s="6"/>
      <c r="O173" s="6"/>
      <c r="P173" s="6" t="str">
        <f>_xlfn.CONCAT(Tabela1[[#This Row],[Rok rozpoczęcia realizacji]], "/",Tabela1[[#This Row],[Rok zakończenia realizacji]])</f>
        <v>/</v>
      </c>
      <c r="Q173" s="14"/>
      <c r="R173" s="6"/>
      <c r="S173" s="6"/>
      <c r="T173" s="6"/>
      <c r="U173" s="15"/>
    </row>
    <row r="174" spans="2:21" x14ac:dyDescent="0.25">
      <c r="B174" s="6"/>
      <c r="C174" s="36" t="str">
        <f>IF(Cele!F178=1,"1",IF(Cele!F178=2,"2",""))</f>
        <v/>
      </c>
      <c r="D174" s="36" t="str">
        <f>IF(Cele!G178=1,"1",IF(Cele!G178=2,"2",""))</f>
        <v/>
      </c>
      <c r="E174" s="36" t="str">
        <f>IF(Cele!H178=1,"1",IF(Cele!H178=2,"2",""))</f>
        <v/>
      </c>
      <c r="F174" s="36" t="str">
        <f>IF(Cele!I178=1,"1",IF(Cele!I178=2,"2",""))</f>
        <v/>
      </c>
      <c r="G174" s="36" t="str">
        <f>IF(Cele!J178=1,"1",IF(Cele!J178=2,"2",""))</f>
        <v/>
      </c>
      <c r="H174" s="6"/>
      <c r="I174" s="6"/>
      <c r="J174" s="6"/>
      <c r="K174" s="6"/>
      <c r="L174" s="5"/>
      <c r="M174" s="6"/>
      <c r="N174" s="6"/>
      <c r="O174" s="6"/>
      <c r="P174" s="6" t="str">
        <f>_xlfn.CONCAT(Tabela1[[#This Row],[Rok rozpoczęcia realizacji]], "/",Tabela1[[#This Row],[Rok zakończenia realizacji]])</f>
        <v>/</v>
      </c>
      <c r="Q174" s="14"/>
      <c r="R174" s="6"/>
      <c r="S174" s="6"/>
      <c r="T174" s="6"/>
      <c r="U174" s="15"/>
    </row>
    <row r="175" spans="2:21" x14ac:dyDescent="0.25">
      <c r="B175" s="16"/>
      <c r="C175" s="37" t="str">
        <f>IF(Cele!F179=1,"1",IF(Cele!F179=2,"2",""))</f>
        <v/>
      </c>
      <c r="D175" s="37" t="str">
        <f>IF(Cele!G179=1,"1",IF(Cele!G179=2,"2",""))</f>
        <v/>
      </c>
      <c r="E175" s="37" t="str">
        <f>IF(Cele!H179=1,"1",IF(Cele!H179=2,"2",""))</f>
        <v/>
      </c>
      <c r="F175" s="37" t="str">
        <f>IF(Cele!I179=1,"1",IF(Cele!I179=2,"2",""))</f>
        <v/>
      </c>
      <c r="G175" s="37" t="str">
        <f>IF(Cele!J179=1,"1",IF(Cele!J179=2,"2",""))</f>
        <v/>
      </c>
      <c r="H175" s="16"/>
      <c r="I175" s="16"/>
      <c r="J175" s="16"/>
      <c r="K175" s="16"/>
      <c r="L175" s="16"/>
      <c r="M175" s="16"/>
      <c r="N175" s="16"/>
      <c r="O175" s="16"/>
      <c r="P175" s="16" t="str">
        <f>_xlfn.CONCAT(Tabela1[[#This Row],[Rok rozpoczęcia realizacji]], "/",Tabela1[[#This Row],[Rok zakończenia realizacji]])</f>
        <v>/</v>
      </c>
      <c r="Q175" s="17"/>
      <c r="R175" s="16"/>
      <c r="S175" s="16"/>
      <c r="T175" s="16"/>
      <c r="U175" s="18"/>
    </row>
  </sheetData>
  <mergeCells count="1">
    <mergeCell ref="C1:G1"/>
  </mergeCells>
  <phoneticPr fontId="10" type="noConversion"/>
  <conditionalFormatting sqref="C3:G175">
    <cfRule type="containsText" dxfId="6" priority="1" operator="containsText" text="2">
      <formula>NOT(ISERROR(SEARCH("2",C3)))</formula>
    </cfRule>
    <cfRule type="containsText" dxfId="5" priority="2" operator="containsText" text="1">
      <formula>NOT(ISERROR(SEARCH("1",C3)))</formula>
    </cfRule>
    <cfRule type="containsText" dxfId="4" priority="3" operator="containsText" text="X">
      <formula>NOT(ISERROR(SEARCH("X",C3)))</formula>
    </cfRule>
  </conditionalFormatting>
  <hyperlinks>
    <hyperlink ref="U5" r:id="rId1" xr:uid="{58D0915E-D749-4F6E-9F8D-186C06195500}"/>
    <hyperlink ref="U6" r:id="rId2" xr:uid="{85CB6B99-85A1-4A3E-9EFE-8BC1EE4F7829}"/>
  </hyperlinks>
  <pageMargins left="0.7" right="0.7" top="0.75" bottom="0.75" header="0.3" footer="0.3"/>
  <pageSetup paperSize="8" scale="46" orientation="landscape" r:id="rId3"/>
  <tableParts count="1">
    <tablePart r:id="rId4"/>
  </tableParts>
  <extLst>
    <ext xmlns:x14="http://schemas.microsoft.com/office/spreadsheetml/2009/9/main" uri="{CCE6A557-97BC-4b89-ADB6-D9C93CAAB3DF}">
      <x14:dataValidations xmlns:xm="http://schemas.microsoft.com/office/excel/2006/main" disablePrompts="1" xWindow="1015" yWindow="943" count="3">
        <x14:dataValidation type="list" allowBlank="1" showInputMessage="1" showErrorMessage="1" xr:uid="{3F5E5B99-7F71-4511-A0C8-E240E57B1B79}">
          <x14:formula1>
            <xm:f>Warunki!$B$24:$B$32</xm:f>
          </x14:formula1>
          <xm:sqref>O10:P10 N8 M3:M175 O15:P17</xm:sqref>
        </x14:dataValidation>
        <x14:dataValidation type="list" showInputMessage="1" showErrorMessage="1" prompt="Wybierz z listy_x000a_" xr:uid="{4AC567DD-5D09-4757-B3EE-FE652AA45351}">
          <x14:formula1>
            <xm:f>Warunki!$B$18:$B$21</xm:f>
          </x14:formula1>
          <xm:sqref>J3:J125</xm:sqref>
        </x14:dataValidation>
        <x14:dataValidation type="list" showInputMessage="1" showErrorMessage="1" prompt="Wybierz z listy_x000a_" xr:uid="{B43536FD-E7D9-4278-A371-E34796A1E26C}">
          <x14:formula1>
            <xm:f>Warunki!$B$2:$B$15</xm:f>
          </x14:formula1>
          <xm:sqref>I3:I125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8A6C6-364B-4C97-AD58-69A91C276D90}">
  <dimension ref="B2:J140"/>
  <sheetViews>
    <sheetView view="pageBreakPreview" topLeftCell="A4" zoomScale="60" zoomScaleNormal="100" workbookViewId="0">
      <selection activeCell="D41" sqref="D41"/>
    </sheetView>
  </sheetViews>
  <sheetFormatPr defaultColWidth="9.140625" defaultRowHeight="15" x14ac:dyDescent="0.25"/>
  <cols>
    <col min="1" max="1" width="8.5703125" style="1" customWidth="1"/>
    <col min="2" max="2" width="19.140625" style="1" bestFit="1" customWidth="1"/>
    <col min="3" max="3" width="18" style="1" customWidth="1"/>
    <col min="4" max="4" width="38.42578125" style="1" customWidth="1"/>
    <col min="5" max="5" width="92.28515625" style="142" customWidth="1"/>
    <col min="6" max="10" width="18.28515625" style="8" customWidth="1"/>
    <col min="11" max="11" width="9.140625" style="1"/>
    <col min="12" max="12" width="18.28515625" style="1" customWidth="1"/>
    <col min="13" max="16384" width="9.140625" style="1"/>
  </cols>
  <sheetData>
    <row r="2" spans="2:10" ht="23.25" x14ac:dyDescent="0.25">
      <c r="F2" s="286" t="s">
        <v>59</v>
      </c>
      <c r="G2" s="286"/>
      <c r="H2" s="286"/>
      <c r="I2" s="286"/>
      <c r="J2" s="286"/>
    </row>
    <row r="4" spans="2:10" ht="183.6" customHeight="1" x14ac:dyDescent="0.25">
      <c r="F4" s="227" t="str">
        <f>Warunki!$C$35</f>
        <v>Zapewnienie ochrony zdrowia i komfortu życia mieszkańców w obliczu zmian klimatu</v>
      </c>
      <c r="G4" s="227" t="str">
        <f>Warunki!$C$36</f>
        <v xml:space="preserve">Podnoszenie niezawodności i odporności tkanki miejskiej poprzez rozwój błękitnej i zielonej infrastruktury </v>
      </c>
      <c r="H4" s="227" t="str">
        <f>Warunki!$C$37</f>
        <v>Optymalizacja transportu drogowego, utrzymanie i rozwój ciągów pieszych, rowerowych oraz komunikacji miejskiej</v>
      </c>
      <c r="I4" s="227" t="str">
        <f>Warunki!$C$38</f>
        <v>Poprawa jakości powietrza poprzez modernizację źródeł ciepła, rozwój odnawialnych źródeł energii, poprawę efektywności energetycznej</v>
      </c>
      <c r="J4" s="227" t="str">
        <f>Warunki!$C$39</f>
        <v>Zwiększanie świadomości i zaangażowania społecznego w proces adaptacji do zmian klimatu</v>
      </c>
    </row>
    <row r="5" spans="2:10" ht="28.5" customHeight="1" x14ac:dyDescent="0.25">
      <c r="F5" s="1"/>
      <c r="G5" s="1"/>
      <c r="H5" s="1"/>
      <c r="I5" s="1"/>
      <c r="J5" s="1"/>
    </row>
    <row r="6" spans="2:10" ht="30" x14ac:dyDescent="0.25">
      <c r="B6" s="33" t="s">
        <v>60</v>
      </c>
      <c r="C6" s="33" t="s">
        <v>61</v>
      </c>
      <c r="D6" s="33" t="s">
        <v>1</v>
      </c>
      <c r="E6" s="143" t="s">
        <v>6</v>
      </c>
      <c r="F6" s="39" t="s">
        <v>49</v>
      </c>
      <c r="G6" s="39" t="s">
        <v>50</v>
      </c>
      <c r="H6" s="39" t="s">
        <v>51</v>
      </c>
      <c r="I6" s="39" t="s">
        <v>52</v>
      </c>
      <c r="J6" s="39" t="s">
        <v>53</v>
      </c>
    </row>
    <row r="7" spans="2:10" ht="90" x14ac:dyDescent="0.25">
      <c r="B7" s="35">
        <f>'Harmonogram rzeczowo-finansowy'!B3</f>
        <v>1</v>
      </c>
      <c r="C7" s="35" t="str">
        <f>IF(ISTEXT('Harmonogram rzeczowo-finansowy'!H3),'Harmonogram rzeczowo-finansowy'!H3,"")</f>
        <v>Gmina Śrem</v>
      </c>
      <c r="D7" s="35" t="str">
        <f>IF(ISTEXT('Harmonogram rzeczowo-finansowy'!K3),'Harmonogram rzeczowo-finansowy'!K3,"")</f>
        <v>Budowa energooszczędnego oświetlenia ulicznego</v>
      </c>
      <c r="E7" s="144" t="str">
        <f>IF(ISTEXT('Harmonogram rzeczowo-finansowy'!L3),'Harmonogram rzeczowo-finansowy'!L3,"")</f>
        <v>W ramach przedsięwzięcia przewiduje się montaż nowoczesnych opraw oświetleniowych LED, instalację nowych słupów oświetleniowych wraz z okablowaniem oraz wdrożenie systemów sterowania umożliwiających regulację natężenia światła w zależności od potrzeb. Realizacja inwestycji ma na celu poprawę bezpieczeństwa uczestników ruchu drogowego i mieszkańców, zmniejszenie zużycia energii elektrycznej oraz ograniczenie emisji dwutlenku węgla i kosztów eksploatacyjnych gminy. Planuje się budowę 490 lamp na terenie całej gminy Śrem.</v>
      </c>
      <c r="F7" s="47"/>
      <c r="G7" s="43"/>
      <c r="H7" s="43"/>
      <c r="I7" s="43">
        <v>1</v>
      </c>
      <c r="J7" s="48"/>
    </row>
    <row r="8" spans="2:10" ht="120" x14ac:dyDescent="0.25">
      <c r="B8" s="35">
        <f>'Harmonogram rzeczowo-finansowy'!B4</f>
        <v>2</v>
      </c>
      <c r="C8" s="35" t="str">
        <f>IF(ISTEXT('Harmonogram rzeczowo-finansowy'!H4),'Harmonogram rzeczowo-finansowy'!H4,"")</f>
        <v>Gmina Śrem</v>
      </c>
      <c r="D8" s="35" t="str">
        <f>IF(ISTEXT('Harmonogram rzeczowo-finansowy'!K4),'Harmonogram rzeczowo-finansowy'!K4,"")</f>
        <v>Modernizacja oświetlenia na energooszczędne wraz z systemem inteligentnego zarządzania na terenie Gminy Śrem.</v>
      </c>
      <c r="E8" s="144" t="str">
        <f>IF(ISTEXT('Harmonogram rzeczowo-finansowy'!L4),'Harmonogram rzeczowo-finansowy'!L4,"")</f>
        <v>Przedmiotem przedsięwzięcia jest modernizacja oświetlenia ulicznego na terenie gminy Śrem, obejmująca wymianę opraw oświetleniowych na energooszczędne oprawy LED wraz z wdrożeniem systemu inteligentnego zarządzania oświetleniem. Zakres rzeczowy obejmuje: demontaż obecnie eksploatowanych opraw; dostawę i montaż nowych opraw LED; instalację i konfigurację systemu inteligentnego sterowania oświetleniem (m.in. możliwość zdalnego zarządzania harmonogramem pracy, monitoringu zużycia energii); podłączenie opraw do istniejącej infrastruktury (słupy, zasilanie); wykonanie niezbędnych prób, pomiarów i odbiorów; uporządkowanie terenu po zakończeniu prac. Na terenie miasta Śrem planuje się wymianę 846 lamp.</v>
      </c>
      <c r="F8" s="47"/>
      <c r="G8" s="43"/>
      <c r="H8" s="43"/>
      <c r="I8" s="43">
        <v>1</v>
      </c>
      <c r="J8" s="48"/>
    </row>
    <row r="9" spans="2:10" ht="90" x14ac:dyDescent="0.25">
      <c r="B9" s="34">
        <f>'Harmonogram rzeczowo-finansowy'!B5</f>
        <v>3</v>
      </c>
      <c r="C9" s="34" t="str">
        <f>IF(ISTEXT('Harmonogram rzeczowo-finansowy'!H5),'Harmonogram rzeczowo-finansowy'!H5,"")</f>
        <v>Gmina Śrem</v>
      </c>
      <c r="D9" s="34" t="str">
        <f>IF(ISTEXT('Harmonogram rzeczowo-finansowy'!K5),'Harmonogram rzeczowo-finansowy'!K5,"")</f>
        <v>Wspieranie modernizacji źródeł ogrzewania</v>
      </c>
      <c r="E9" s="145" t="str">
        <f>IF(ISTEXT('Harmonogram rzeczowo-finansowy'!L5),'Harmonogram rzeczowo-finansowy'!L5,"")</f>
        <v>Zadanie polega na udzielaniu mieszkańcom gminy wsparcia finansowego w formie dotacji celowych przeznaczonych na wymianę starych, nieefektywnych i wysokoemisyjnych źródeł ogrzewania na nowoczesne, ekologiczne i energooszczędne systemy grzewcze. Celem przedsięwzięcia jest poprawa jakości powietrza, ograniczenie emisji zanieczyszczeń oraz podniesienie efektywności energetycznej budynków mieszkalnych. Wsparcie może obejmować m.in. wymianę kotłów węglowych na piece gazowe, pompy ciepła.</v>
      </c>
      <c r="F9" s="45"/>
      <c r="G9" s="44"/>
      <c r="H9" s="44"/>
      <c r="I9" s="44">
        <v>1</v>
      </c>
      <c r="J9" s="46"/>
    </row>
    <row r="10" spans="2:10" ht="31.5" x14ac:dyDescent="0.25">
      <c r="B10" s="35">
        <f>'Harmonogram rzeczowo-finansowy'!B6</f>
        <v>4</v>
      </c>
      <c r="C10" s="35" t="str">
        <f>IF(ISTEXT('Harmonogram rzeczowo-finansowy'!H6),'Harmonogram rzeczowo-finansowy'!H6,"")</f>
        <v>Gmina Śrem</v>
      </c>
      <c r="D10" s="35" t="str">
        <f>IF(ISTEXT('Harmonogram rzeczowo-finansowy'!K6),'Harmonogram rzeczowo-finansowy'!K6,"")</f>
        <v>Wspieranie wykorzystania odnawialnych źródeł energii</v>
      </c>
      <c r="E10" s="144" t="str">
        <f>IF(ISTEXT('Harmonogram rzeczowo-finansowy'!L6),'Harmonogram rzeczowo-finansowy'!L6,"")</f>
        <v>Wspieranie przedsięwzięć związanych z wykorzystaniem odnawialnych źródeł energii – dotacje na montaż kolektorów słonecznych lub pomp ciepła</v>
      </c>
      <c r="F10" s="47">
        <v>2</v>
      </c>
      <c r="G10" s="43"/>
      <c r="H10" s="43"/>
      <c r="I10" s="43">
        <v>1</v>
      </c>
      <c r="J10" s="48"/>
    </row>
    <row r="11" spans="2:10" ht="45" x14ac:dyDescent="0.25">
      <c r="B11" s="35">
        <f>'Harmonogram rzeczowo-finansowy'!B7</f>
        <v>5</v>
      </c>
      <c r="C11" s="35" t="str">
        <f>IF(ISTEXT('Harmonogram rzeczowo-finansowy'!H7),'Harmonogram rzeczowo-finansowy'!H7,"")</f>
        <v>Gmina Śrem</v>
      </c>
      <c r="D11" s="35" t="str">
        <f>IF(ISTEXT('Harmonogram rzeczowo-finansowy'!K7),'Harmonogram rzeczowo-finansowy'!K7,"")</f>
        <v>Likwidacja wyrobów zawierających azbest</v>
      </c>
      <c r="E11" s="144" t="str">
        <f>IF(ISTEXT('Harmonogram rzeczowo-finansowy'!L7),'Harmonogram rzeczowo-finansowy'!L7,"")</f>
        <v>Likwidacja wyrobów zawierających azbest polega na usunięciu i unieszkodliwieniu materiałów, które zawierają włókna azbestu – np. płyt dachowych, elewacyjnych, rur czy izolacji. Zadanie realizowane na podstawie zgłoszeń od mieszkańców.</v>
      </c>
      <c r="F11" s="47">
        <v>1</v>
      </c>
      <c r="G11" s="43"/>
      <c r="H11" s="43"/>
      <c r="I11" s="43"/>
      <c r="J11" s="48"/>
    </row>
    <row r="12" spans="2:10" ht="31.5" x14ac:dyDescent="0.25">
      <c r="B12" s="34">
        <f>'Harmonogram rzeczowo-finansowy'!B8</f>
        <v>6</v>
      </c>
      <c r="C12" s="34" t="str">
        <f>IF(ISTEXT('Harmonogram rzeczowo-finansowy'!H8),'Harmonogram rzeczowo-finansowy'!H8,"")</f>
        <v>Śremski Ośrodek Kultury</v>
      </c>
      <c r="D12" s="34" t="str">
        <f>IF(ISTEXT('Harmonogram rzeczowo-finansowy'!K8),'Harmonogram rzeczowo-finansowy'!K8,"")</f>
        <v xml:space="preserve">Warsztaty edukacyjne z zakresu ochrony środowiska </v>
      </c>
      <c r="E12" s="145" t="str">
        <f>IF(ISTEXT('Harmonogram rzeczowo-finansowy'!L8),'Harmonogram rzeczowo-finansowy'!L8,"")</f>
        <v>Organizacja warsztatów edukacyjnych, promujących ekologiczny styl życia i recykling, zakup materiałów do prowadzenia warsztatów. Miejsce realizacji ŚOK i sołectwa gminy Śrem</v>
      </c>
      <c r="F12" s="47"/>
      <c r="G12" s="43"/>
      <c r="H12" s="43"/>
      <c r="I12" s="43"/>
      <c r="J12" s="48">
        <v>1</v>
      </c>
    </row>
    <row r="13" spans="2:10" ht="135" x14ac:dyDescent="0.25">
      <c r="B13" s="35">
        <f>'Harmonogram rzeczowo-finansowy'!B9</f>
        <v>7</v>
      </c>
      <c r="C13" s="35" t="str">
        <f>IF(ISTEXT('Harmonogram rzeczowo-finansowy'!H9),'Harmonogram rzeczowo-finansowy'!H9,"")</f>
        <v>Gmina Śrem</v>
      </c>
      <c r="D13" s="35" t="str">
        <f>IF(ISTEXT('Harmonogram rzeczowo-finansowy'!K9),'Harmonogram rzeczowo-finansowy'!K9,"")</f>
        <v>Opracowanie koncepcji rozwoju „miejskich zielonych wysp”</v>
      </c>
      <c r="E13" s="146" t="str">
        <f>IF(ISTEXT('Harmonogram rzeczowo-finansowy'!L9),'Harmonogram rzeczowo-finansowy'!L9,"")</f>
        <v>Opracowanie strategii rozwoju "miejskich zielonych wysp" z uwzględnieniem aspektów:
1.Ochrona i wykorzystanie BZI w  istniejących miejsc w krajobrazie miejskim 
2. Zaangażowanie społeczeństwa poprzez kampanię informacyjną do zgłaszania terenów, które mogłyby być objęte programem „TAK dla zielonych wysp”
3. Organizacja konkursów na najbogatsze biologicznie rabaty sąsiedzkie. 
4. „Oddawanie w użytkowanie” przestrzeni rabatowej dla rodzin lub grup sąsiedzkich, oznakowanych informacją, kto się opiekuje danym terenem.
5. Opracowanie harmonogramu koszenia trawników i pasów przy drogowych rotacyjnie z pozostawianiem pasów wspierających warunki dla flory i fauny</v>
      </c>
      <c r="F13" s="44">
        <v>2</v>
      </c>
      <c r="G13" s="44">
        <v>1</v>
      </c>
      <c r="H13" s="44"/>
      <c r="I13" s="44"/>
      <c r="J13" s="46"/>
    </row>
    <row r="14" spans="2:10" ht="45" x14ac:dyDescent="0.25">
      <c r="B14" s="34">
        <f>'Harmonogram rzeczowo-finansowy'!B10</f>
        <v>8</v>
      </c>
      <c r="C14" s="34" t="str">
        <f>IF(ISTEXT('Harmonogram rzeczowo-finansowy'!H10),'Harmonogram rzeczowo-finansowy'!H10,"")</f>
        <v>Gmina Śrem</v>
      </c>
      <c r="D14" s="34" t="str">
        <f>IF(ISTEXT('Harmonogram rzeczowo-finansowy'!K10),'Harmonogram rzeczowo-finansowy'!K10,"")</f>
        <v>Uzupełnianie ubytków w nasadzeniach</v>
      </c>
      <c r="E14" s="145" t="str">
        <f>IF(ISTEXT('Harmonogram rzeczowo-finansowy'!L10),'Harmonogram rzeczowo-finansowy'!L10,"")</f>
        <v>Przedsięwzięcie polega na uzupełnianiu ubytków w nasadzeniach drzew i krzewów na terenach publicznych m.in. w pasach drogowych, na skwerach i w parkach zarówno na terenie miasta jak i na terenach sołeckich.</v>
      </c>
      <c r="F14" s="45"/>
      <c r="G14" s="44">
        <v>1</v>
      </c>
      <c r="H14" s="44"/>
      <c r="I14" s="44"/>
      <c r="J14" s="46"/>
    </row>
    <row r="15" spans="2:10" ht="60" x14ac:dyDescent="0.25">
      <c r="B15" s="35">
        <f>'Harmonogram rzeczowo-finansowy'!B11</f>
        <v>9</v>
      </c>
      <c r="C15" s="35" t="str">
        <f>IF(ISTEXT('Harmonogram rzeczowo-finansowy'!H11),'Harmonogram rzeczowo-finansowy'!H11,"")</f>
        <v>Gmina Śrem</v>
      </c>
      <c r="D15" s="35" t="str">
        <f>IF(ISTEXT('Harmonogram rzeczowo-finansowy'!K11),'Harmonogram rzeczowo-finansowy'!K11,"")</f>
        <v>Rewitalizacja zbiorników i cieków wodnych</v>
      </c>
      <c r="E15" s="144" t="str">
        <f>IF(ISTEXT('Harmonogram rzeczowo-finansowy'!L11),'Harmonogram rzeczowo-finansowy'!L11,"")</f>
        <v xml:space="preserve">Przedsięwzięcie polega na oczyszczeniu, pogłębieniu lub odróżnieniu zbiorników i cieków wodnych zlokalizowanych na terenach należących do gminy, m.in. zbiornika na terenie Parku Śremskich Odlewników, tzw. Łabędziego Oczka w Parku Powstańców Wlkp. czy też cieku przepływającego przez MPE im. W. Puchalskiego. </v>
      </c>
      <c r="F15" s="47"/>
      <c r="G15" s="43">
        <v>1</v>
      </c>
      <c r="H15" s="43"/>
      <c r="I15" s="43"/>
      <c r="J15" s="48"/>
    </row>
    <row r="16" spans="2:10" ht="45" x14ac:dyDescent="0.25">
      <c r="B16" s="34">
        <f>'Harmonogram rzeczowo-finansowy'!B12</f>
        <v>10</v>
      </c>
      <c r="C16" s="34" t="str">
        <f>IF(ISTEXT('Harmonogram rzeczowo-finansowy'!H12),'Harmonogram rzeczowo-finansowy'!H12,"")</f>
        <v>Gmina Śrem</v>
      </c>
      <c r="D16" s="34" t="str">
        <f>IF(ISTEXT('Harmonogram rzeczowo-finansowy'!K12),'Harmonogram rzeczowo-finansowy'!K12,"")</f>
        <v>Budowa ścieżek edukacyjnych na terenie parków miejskich w Śremie</v>
      </c>
      <c r="E16" s="145" t="str">
        <f>IF(ISTEXT('Harmonogram rzeczowo-finansowy'!L12),'Harmonogram rzeczowo-finansowy'!L12,"")</f>
        <v>Przedsięwzięcie polega na wykonaniu ścieżek edukacyjnych w formie tablic i elementów przestrzennych o tematyce ekologicznej na terenie Parku Miejskiego im. Powstańców Wlkp. oraz MPE im. W. Puchalskiego.</v>
      </c>
      <c r="F16" s="45"/>
      <c r="G16" s="44"/>
      <c r="H16" s="44"/>
      <c r="I16" s="44"/>
      <c r="J16" s="46">
        <v>1</v>
      </c>
    </row>
    <row r="17" spans="2:10" ht="45" x14ac:dyDescent="0.25">
      <c r="B17" s="35">
        <f>'Harmonogram rzeczowo-finansowy'!B13</f>
        <v>11</v>
      </c>
      <c r="C17" s="35" t="str">
        <f>IF(ISTEXT('Harmonogram rzeczowo-finansowy'!H13),'Harmonogram rzeczowo-finansowy'!H13,"")</f>
        <v>Gmina Śrem</v>
      </c>
      <c r="D17" s="35" t="str">
        <f>IF(ISTEXT('Harmonogram rzeczowo-finansowy'!K13),'Harmonogram rzeczowo-finansowy'!K13,"")</f>
        <v>Pielęgnacja istniejącego drzewostanu w Parku Miejskim im. Powstańców Wlkp.</v>
      </c>
      <c r="E17" s="144" t="str">
        <f>IF(ISTEXT('Harmonogram rzeczowo-finansowy'!L13),'Harmonogram rzeczowo-finansowy'!L13,"")</f>
        <v xml:space="preserve">Przedsięwzięcie polega na wykonaniu prac pielęgnacyjnych na drzewach i krzewach w obszarze objętym inwentaryzacją w roku 2017 (aktualizacja styczeń 2025) oraz uzupełnienie ubytków w drzewostanie. </v>
      </c>
      <c r="F17" s="47"/>
      <c r="G17" s="43">
        <v>1</v>
      </c>
      <c r="H17" s="43"/>
      <c r="I17" s="43"/>
      <c r="J17" s="48"/>
    </row>
    <row r="18" spans="2:10" ht="105" x14ac:dyDescent="0.25">
      <c r="B18" s="34">
        <f>'Harmonogram rzeczowo-finansowy'!B14</f>
        <v>12</v>
      </c>
      <c r="C18" s="34" t="str">
        <f>IF(ISTEXT('Harmonogram rzeczowo-finansowy'!H14),'Harmonogram rzeczowo-finansowy'!H14,"")</f>
        <v>Gmina Śrem</v>
      </c>
      <c r="D18" s="34" t="str">
        <f>IF(ISTEXT('Harmonogram rzeczowo-finansowy'!K14),'Harmonogram rzeczowo-finansowy'!K14,"")</f>
        <v>Kontynuacja rewitalizacji Parku Miejskiego im. Powstańców Wlkp.</v>
      </c>
      <c r="E18" s="145" t="str">
        <f>IF(ISTEXT('Harmonogram rzeczowo-finansowy'!L14),'Harmonogram rzeczowo-finansowy'!L14,"")</f>
        <v>Park Miejski im. Powstańców Wlkp. zlokalizowany jest częściowo w strefie ochrony konserwatorskiej historycznego układu urbanistycznego miasta. Aby przywrócić jego świetność, zwiększyć atrakcyjność i zachęcić mieszkańców do aktywnego wypoczynku podjęto decyzję o konieczności rewitalizacji terenu.  W ramach opracowanej w 2017 r. koncepcji rewaloryzacji części parku, na przestrzenie ostatnich lat wykonano już część nowych alejek, oświetlenia, małej architektury, oczko wodne, nasadzenia drzew, krzewów i bylin. Kontynuacją prac będą m.in. alejki, oświetlenie i mała architektura na terenie Śremskiego Zoo oraz fontanna.</v>
      </c>
      <c r="F18" s="45"/>
      <c r="G18" s="44">
        <v>1</v>
      </c>
      <c r="H18" s="44"/>
      <c r="I18" s="44"/>
      <c r="J18" s="46"/>
    </row>
    <row r="19" spans="2:10" ht="90" x14ac:dyDescent="0.25">
      <c r="B19" s="34">
        <f>'Harmonogram rzeczowo-finansowy'!B15</f>
        <v>13</v>
      </c>
      <c r="C19" s="34" t="str">
        <f>IF(ISTEXT('Harmonogram rzeczowo-finansowy'!H15),'Harmonogram rzeczowo-finansowy'!H15,"")</f>
        <v>Gmina Śrem</v>
      </c>
      <c r="D19" s="34" t="str">
        <f>IF(ISTEXT('Harmonogram rzeczowo-finansowy'!K15),'Harmonogram rzeczowo-finansowy'!K15,"")</f>
        <v>Kampania edukacyjna nt. prawidłowej segregacji odpadów</v>
      </c>
      <c r="E19" s="145" t="str">
        <f>IF(ISTEXT('Harmonogram rzeczowo-finansowy'!L15),'Harmonogram rzeczowo-finansowy'!L15,"")</f>
        <v>Przeprowadzenie kampanii informacyjnej (plakaty, spotkania, media lokalne) nt. zasad segregacji odpadów komunalnych polegać będzie na realizacji działań edukacyjnych na terenie gminy Śrem, obejmujących m.in. przygotowanie materiałów promocyjnych i organizację spotkań z mieszkańcami, których celem jest zwiększenie świadomości społecznej w zakresie prawidłowej segregacji odpadów, co może skutkować wzrostem ilości odpadów zbieranych selektywnie oraz pozytywnie wpłynąć na środowisko poprzez ograniczenie ilości odpadów zmieszanych.</v>
      </c>
      <c r="F19" s="45">
        <v>2</v>
      </c>
      <c r="G19" s="44"/>
      <c r="H19" s="44"/>
      <c r="I19" s="44"/>
      <c r="J19" s="46">
        <v>1</v>
      </c>
    </row>
    <row r="20" spans="2:10" ht="90" x14ac:dyDescent="0.25">
      <c r="B20" s="35">
        <f>'Harmonogram rzeczowo-finansowy'!B16</f>
        <v>14</v>
      </c>
      <c r="C20" s="35" t="str">
        <f>IF(ISTEXT('Harmonogram rzeczowo-finansowy'!H16),'Harmonogram rzeczowo-finansowy'!H16,"")</f>
        <v>Gmina Śrem</v>
      </c>
      <c r="D20" s="35" t="str">
        <f>IF(ISTEXT('Harmonogram rzeczowo-finansowy'!K16),'Harmonogram rzeczowo-finansowy'!K16,"")</f>
        <v xml:space="preserve">Cykliczne festyny ekologiczne </v>
      </c>
      <c r="E20" s="144" t="str">
        <f>IF(ISTEXT('Harmonogram rzeczowo-finansowy'!L16),'Harmonogram rzeczowo-finansowy'!L16,"")</f>
        <v>Organizacja festynów ekologicznych na terenie Śremu, promujących zasady segregacji odpadów z udziałem lokalnych szkół, organizacji i firm Zadanie polegać będzie na przeprowadzeniu wydarzeń plenerowych z konkursem, warsztatami i pokazami recyklingu, których celem jest integracja społeczności lokalnej i promowanie zachowań proekologicznych, co może przyczynić się do zwiększenia zaangażowania mieszkańców w selektywną zbiórkę odpadów oraz wpłynąć korzystnie na lokalne środowisko</v>
      </c>
      <c r="F20" s="47">
        <v>2</v>
      </c>
      <c r="G20" s="43"/>
      <c r="H20" s="43"/>
      <c r="I20" s="43"/>
      <c r="J20" s="48">
        <v>1</v>
      </c>
    </row>
    <row r="21" spans="2:10" ht="60" x14ac:dyDescent="0.25">
      <c r="B21" s="34">
        <f>'Harmonogram rzeczowo-finansowy'!B17</f>
        <v>15</v>
      </c>
      <c r="C21" s="34" t="str">
        <f>IF(ISTEXT('Harmonogram rzeczowo-finansowy'!H17),'Harmonogram rzeczowo-finansowy'!H17,"")</f>
        <v>Gmina Śrem</v>
      </c>
      <c r="D21" s="34" t="str">
        <f>IF(ISTEXT('Harmonogram rzeczowo-finansowy'!K17),'Harmonogram rzeczowo-finansowy'!K17,"")</f>
        <v>Rozbudowa Systemu Indywidulnej Segregacji Odpadów na osiedlach wielorodzinnych</v>
      </c>
      <c r="E21" s="145" t="str">
        <f>IF(ISTEXT('Harmonogram rzeczowo-finansowy'!L17),'Harmonogram rzeczowo-finansowy'!L17,"")</f>
        <v xml:space="preserve">Rozbudowa Systemu Indywidualnej Segregacji Odpadów obejmuje  wdrożenie technologii identyfikacji odpadów i modernizację punktów odbioru, w celu poprawy jakości i efektywności selektywnej zbiórki, co może prowadzić do zmniejszenia ilości odpadów trafiających na składowiska oraz ograniczenia negatywnego wpływu gospodarki odpadami na środowisko. </v>
      </c>
      <c r="F21" s="45">
        <v>1</v>
      </c>
      <c r="G21" s="44"/>
      <c r="H21" s="44"/>
      <c r="I21" s="44"/>
      <c r="J21" s="46"/>
    </row>
    <row r="22" spans="2:10" ht="135" x14ac:dyDescent="0.25">
      <c r="B22" s="35">
        <f>'Harmonogram rzeczowo-finansowy'!B18</f>
        <v>16</v>
      </c>
      <c r="C22" s="35" t="str">
        <f>IF(ISTEXT('Harmonogram rzeczowo-finansowy'!H18),'Harmonogram rzeczowo-finansowy'!H18,"")</f>
        <v>Gmina Śrem, jednostki organizacyjne</v>
      </c>
      <c r="D22" s="35" t="str">
        <f>IF(ISTEXT('Harmonogram rzeczowo-finansowy'!K18),'Harmonogram rzeczowo-finansowy'!K18,"")</f>
        <v>Wprowadzenie elementów zielonej infrastruktury na terenie miasta oraz na terenie placówek oświatowych w Śremie</v>
      </c>
      <c r="E22" s="144" t="str">
        <f>IF(ISTEXT('Harmonogram rzeczowo-finansowy'!L18),'Harmonogram rzeczowo-finansowy'!L18,"")</f>
        <v>Wprowadzenie elementów zielonej infrastruktury na terenie placówek oświatowych w Śremie (przedszkola, szkoły) oraz  na terenie miasta Śrem (w tym w budynkach jednostek podległych), które mają ograniczyć presję zmian klimatycznych, w szczególności:
1. Nasadzenia zieleni, np. drzewa, krzewy, kwiaty, zazielenienie ścian budynków
2. Zielone ściany, ogrody deszczowe, budki dla owadów i małych ssaków 
3. Pojemniki, kosze na segregację śmieci
3. Działania edukacyjne
4. Budowa wiat komunikacji ekoprzystanków- 7 szt.
5. Zakładanie parków kieszonkowych, np. "Skwer Bankowców"</v>
      </c>
      <c r="F22" s="47"/>
      <c r="G22" s="43">
        <v>1</v>
      </c>
      <c r="H22" s="43"/>
      <c r="I22" s="43"/>
      <c r="J22" s="48"/>
    </row>
    <row r="23" spans="2:10" ht="120" x14ac:dyDescent="0.25">
      <c r="B23" s="35">
        <f>'Harmonogram rzeczowo-finansowy'!B19</f>
        <v>17</v>
      </c>
      <c r="C23" s="35" t="str">
        <f>IF(ISTEXT('Harmonogram rzeczowo-finansowy'!H19),'Harmonogram rzeczowo-finansowy'!H19,"")</f>
        <v>Gmina Śrem</v>
      </c>
      <c r="D23" s="35" t="str">
        <f>IF(ISTEXT('Harmonogram rzeczowo-finansowy'!K19),'Harmonogram rzeczowo-finansowy'!K19,"")</f>
        <v>Rozwój infrastruktury rowerowej na terenie gminy Śrem</v>
      </c>
      <c r="E23" s="144" t="str">
        <f>IF(ISTEXT('Harmonogram rzeczowo-finansowy'!L19),'Harmonogram rzeczowo-finansowy'!L19,"")</f>
        <v>Budowa, rozbudowa i przebudowa infrastruktury rowerowej w celu ograniczenia transportu samochodowego na terenie miasta Śrem. Przykładowe działania:
1. Budowa parkingów rowerowych, wiat rowerowych, bikeportów, stacji naprawy rowerów
2. Budowa ścieżek rowerowych na terenie miasta Śrem, (np. Staszica i 750-lecia do miejscowości Grzymysław, ul. Grunwaldzka, ul. Jeziorna) oraz mających na celu połączenie ościennych wsi z centrum miasta Śrem (np. w kierunku Pyszącej, Mechlina, Dąbrowy)
3. Rozwój systemu Śremskiego Roweru Miejskiego
4. Działania edukacyjne np. "Rowerowy Śrem"</v>
      </c>
      <c r="F23" s="47"/>
      <c r="G23" s="43"/>
      <c r="H23" s="43">
        <v>1</v>
      </c>
      <c r="I23" s="43"/>
      <c r="J23" s="48"/>
    </row>
    <row r="24" spans="2:10" ht="195" x14ac:dyDescent="0.25">
      <c r="B24" s="34">
        <f>'Harmonogram rzeczowo-finansowy'!B20</f>
        <v>18</v>
      </c>
      <c r="C24" s="34" t="str">
        <f>IF(ISTEXT('Harmonogram rzeczowo-finansowy'!H20),'Harmonogram rzeczowo-finansowy'!H20,"")</f>
        <v>Gmina Śrem, jednostki organizacyjne</v>
      </c>
      <c r="D24" s="34" t="str">
        <f>IF(ISTEXT('Harmonogram rzeczowo-finansowy'!K20),'Harmonogram rzeczowo-finansowy'!K20,"")</f>
        <v>Budowa systemu retencyjnego wód opadowych na terenie gminy Śrem</v>
      </c>
      <c r="E24" s="145" t="str">
        <f>IF(ISTEXT('Harmonogram rzeczowo-finansowy'!L20),'Harmonogram rzeczowo-finansowy'!L20,"")</f>
        <v>Budowa systemu retencyjnego wód opadowych na terenie gminy Śrem, którego celem jest ograniczenie negatywnych skutków intensywnych opadów atmosferycznych oraz długotrwałej suszy. Przewidywany zakres zadań:
1. Budowa zbiorników retencyjnych w Śremie oraz na terenach wokół miasta (min. budowa zbiornika retencyjnego na rynku w Śremie - Pl. 20 Października)
2. Modernizacja zbiorników wodnych na terenie miasta Śrem i dostosowanie ich do potrzeb gromadzenia nadmiaru wody
3. Przebudowa istniejącego systemu kanalizacji deszczowej na terenie miasta w celu zwiększenia jego przepustowości w trakcie deszczów nawalnych.
4. Budowa obiektów służących retencji wody (zbiorniki, beczki, itp.)
5. Likwidacja powierzchni nieprzepuszczalnych, w tym zastosowanie nawierzchni wodoprzepuszczalnych, np. nawierzchnie z korka,  beton drenażowy
6. działania edukacyjne</v>
      </c>
      <c r="F24" s="45"/>
      <c r="G24" s="44">
        <v>1</v>
      </c>
      <c r="H24" s="44"/>
      <c r="I24" s="44"/>
      <c r="J24" s="46"/>
    </row>
    <row r="25" spans="2:10" ht="75" x14ac:dyDescent="0.25">
      <c r="B25" s="35">
        <f>'Harmonogram rzeczowo-finansowy'!B21</f>
        <v>19</v>
      </c>
      <c r="C25" s="35" t="str">
        <f>IF(ISTEXT('Harmonogram rzeczowo-finansowy'!H21),'Harmonogram rzeczowo-finansowy'!H21,"")</f>
        <v>Gmina Śrem</v>
      </c>
      <c r="D25" s="35" t="str">
        <f>IF(ISTEXT('Harmonogram rzeczowo-finansowy'!K21),'Harmonogram rzeczowo-finansowy'!K21,"")</f>
        <v>Wprowadzanie standardów klimatycznych w zamówieniach publicznych i inwestycjach</v>
      </c>
      <c r="E25" s="144" t="str">
        <f>IF(ISTEXT('Harmonogram rzeczowo-finansowy'!L21),'Harmonogram rzeczowo-finansowy'!L21,"")</f>
        <v>Działanie polega na włączaniu kryteriów klimatycznych i proekologicznych w procesy planowania przestrzennego, realizacji inwestycji oraz udzielania zamówień publicznych. Obejmuje uwzględnianie wymogów związanych z efektywnością energetyczną, ograniczaniem emisji gazów cieplarnianych, retencją wód opadowych, zielenią miejską oraz wykorzystaniem odnawialnych źródeł energii.</v>
      </c>
      <c r="F25" s="47">
        <v>1</v>
      </c>
      <c r="G25" s="43"/>
      <c r="H25" s="43"/>
      <c r="I25" s="43"/>
      <c r="J25" s="48"/>
    </row>
    <row r="26" spans="2:10" ht="105" x14ac:dyDescent="0.25">
      <c r="B26" s="34">
        <f>'Harmonogram rzeczowo-finansowy'!B22</f>
        <v>20</v>
      </c>
      <c r="C26" s="34" t="str">
        <f>IF(ISTEXT('Harmonogram rzeczowo-finansowy'!H22),'Harmonogram rzeczowo-finansowy'!H22,"")</f>
        <v>Gmina Śrem</v>
      </c>
      <c r="D26" s="34" t="str">
        <f>IF(ISTEXT('Harmonogram rzeczowo-finansowy'!K22),'Harmonogram rzeczowo-finansowy'!K22,"")</f>
        <v>Opracowanie i aktualizacja dokumentów strategicznych i planistycznych gminy z uwzględnieniem adaptacji do zmian klimatu</v>
      </c>
      <c r="E26" s="145" t="str">
        <f>IF(ISTEXT('Harmonogram rzeczowo-finansowy'!L22),'Harmonogram rzeczowo-finansowy'!L22,"")</f>
        <v>Działanie polega na przeglądzie i aktualizacji dokumentów strategicznych i planistycznych gminy (zarówno obowiązkowych, jak i przyjmowanych uchwałą rady gminy) pod kątem uwzględnienia potrzeb adaptacji do zmian klimatu. Obejmuje to analizę spójności zapisów z wyzwaniami klimatycznymi, uzupełnienie diagnoz o dane o zagrożeniach, aktualizację celów i działań, wprowadzenie nowych rozwiązań adaptacyjnych oraz wskaźników monitorowania. Aktualizacja może wynikać z przepisów prawa, harmonogramu wdrażania dokumentów, lokalnego planu adaptacji lub istotnych zmian w sytuacji gminy.</v>
      </c>
      <c r="F26" s="45">
        <v>1</v>
      </c>
      <c r="G26" s="44"/>
      <c r="H26" s="44"/>
      <c r="I26" s="44"/>
      <c r="J26" s="46"/>
    </row>
    <row r="27" spans="2:10" ht="60" x14ac:dyDescent="0.25">
      <c r="B27" s="35">
        <f>'Harmonogram rzeczowo-finansowy'!B23</f>
        <v>21</v>
      </c>
      <c r="C27" s="35" t="str">
        <f>IF(ISTEXT('Harmonogram rzeczowo-finansowy'!H23),'Harmonogram rzeczowo-finansowy'!H23,"")</f>
        <v>Gmina Śrem, jednostki organizacyjne</v>
      </c>
      <c r="D27" s="35" t="str">
        <f>IF(ISTEXT('Harmonogram rzeczowo-finansowy'!K23),'Harmonogram rzeczowo-finansowy'!K23,"")</f>
        <v>Dostosowanie obiektów użyteczności publicznej do pracy w warunkach zmieniającego się klimatu</v>
      </c>
      <c r="E27" s="144" t="str">
        <f>IF(ISTEXT('Harmonogram rzeczowo-finansowy'!L23),'Harmonogram rzeczowo-finansowy'!L23,"")</f>
        <v>Działanie polega na przystosowaniu obiektów użyteczności publicznej do pracy w warunkach zmieniającego się klimatu. Przewidywany zakres zadań:
1. Zakup i montaż klimatyzacji 
2. Zakup i montaż rolet zewnętrznych</v>
      </c>
      <c r="F27" s="47">
        <v>1</v>
      </c>
      <c r="G27" s="43"/>
      <c r="H27" s="43"/>
      <c r="I27" s="43">
        <v>2</v>
      </c>
      <c r="J27" s="48"/>
    </row>
    <row r="28" spans="2:10" ht="105" x14ac:dyDescent="0.25">
      <c r="B28" s="34">
        <f>'Harmonogram rzeczowo-finansowy'!B24</f>
        <v>22</v>
      </c>
      <c r="C28" s="34" t="str">
        <f>IF(ISTEXT('Harmonogram rzeczowo-finansowy'!H24),'Harmonogram rzeczowo-finansowy'!H24,"")</f>
        <v>Gmina Śrem, jednostki organizacyjne</v>
      </c>
      <c r="D28" s="34" t="str">
        <f>IF(ISTEXT('Harmonogram rzeczowo-finansowy'!K24),'Harmonogram rzeczowo-finansowy'!K24,"")</f>
        <v>Rozwój zielonej energii na obszarze miasta</v>
      </c>
      <c r="E28" s="145" t="str">
        <f>IF(ISTEXT('Harmonogram rzeczowo-finansowy'!L24),'Harmonogram rzeczowo-finansowy'!L24,"")</f>
        <v>Działanie polega na zwiększeniu energii generowanej na obszarze gminy z zastosowaniem odnawialnych źródeł. 
 Przewidywany zakres zadań:
1. Zakup lub leasing oraz montaż paneli fotowoltaicznych, 
2. kolektorów słonecznych  
3. pomp ciepła 
(z przystosowaniem powierzchni pod ich instalację.)</v>
      </c>
      <c r="F28" s="45">
        <v>2</v>
      </c>
      <c r="G28" s="44"/>
      <c r="H28" s="44"/>
      <c r="I28" s="44">
        <v>1</v>
      </c>
      <c r="J28" s="46"/>
    </row>
    <row r="29" spans="2:10" ht="240" x14ac:dyDescent="0.25">
      <c r="B29" s="35">
        <f>'Harmonogram rzeczowo-finansowy'!B25</f>
        <v>23</v>
      </c>
      <c r="C29" s="35" t="str">
        <f>IF(ISTEXT('Harmonogram rzeczowo-finansowy'!H25),'Harmonogram rzeczowo-finansowy'!H25,"")</f>
        <v>Gmina Śrem, jednostki organizacyjne</v>
      </c>
      <c r="D29" s="35" t="str">
        <f>IF(ISTEXT('Harmonogram rzeczowo-finansowy'!K25),'Harmonogram rzeczowo-finansowy'!K25,"")</f>
        <v>Opracowanie i wdrożenie inwentaryzacji budynków użyteczności publicznej wrażliwych na skutki zmian klimatu</v>
      </c>
      <c r="E29" s="144" t="str">
        <f>IF(ISTEXT('Harmonogram rzeczowo-finansowy'!L25),'Harmonogram rzeczowo-finansowy'!L25,"")</f>
        <v>Działanie obejmuje opracowanie oraz wdrożenie kompleksowej inwentaryzacji budynków użyteczności publicznej szczególnie wrażliwych na skutki zmian klimatu – w tym budynków pomocy społecznej, pieczy zastępczej, żłobków oraz placówek oświatowych, o których mowa w art. 2 pkt 1–3 i 5–8 ustawy z dnia 14 grudnia 2016 r. – Prawo oświatowe. Inwentaryzacja pozwoli na identyfikację obiektów wymagających modernizacji pod kątem poprawy komfortu termicznego i umożliwi prowadzenie skutecznego monitoringu realizacji wskaźnika MPA.
Zakres obejmuje zebranie danych o stanie technicznym budynków, ocenie komfortu cieplnego, zastosowanych rozwiązaniach adaptacyjnych (m.in. termomodernizacja, klimatyzacja, zielone dachy, tarasy), oraz lokalizacji obiektów względem obszarów narażonych na zjawiska ekstremalne (np. fale upałów, podtopienia). Wyniki inwentaryzacji zostaną ujęte w cyfrowej bazie danych umożliwiającej aktualizację informacji i integrację z systemem monitoringu MPA.
Opracowanie arkusza oceny budynków pod kątem komfortu termicznego
• Zebranie i uporządkowanie danych o wszystkich placówkach z wybranych kategorii
• Wskazanie obiektów wymagających modernizacji adaptacyjnych
• Utworzenie cyfrowej bazy danych obiektów z możliwością aktualizacji
• Integracja z systemem monitoringu realizacji MPA</v>
      </c>
      <c r="F29" s="47">
        <v>1</v>
      </c>
      <c r="G29" s="43"/>
      <c r="H29" s="43"/>
      <c r="I29" s="43"/>
      <c r="J29" s="48">
        <v>2</v>
      </c>
    </row>
    <row r="30" spans="2:10" ht="75" x14ac:dyDescent="0.25">
      <c r="B30" s="34">
        <f>'Harmonogram rzeczowo-finansowy'!B26</f>
        <v>24</v>
      </c>
      <c r="C30" s="34" t="str">
        <f>IF(ISTEXT('Harmonogram rzeczowo-finansowy'!H26),'Harmonogram rzeczowo-finansowy'!H26,"")</f>
        <v>Gmina Śrem, jednostki organizacyjne</v>
      </c>
      <c r="D30" s="34" t="str">
        <f>IF(ISTEXT('Harmonogram rzeczowo-finansowy'!K26),'Harmonogram rzeczowo-finansowy'!K26,"")</f>
        <v>Inwentaryzacja i klasyfikacja terenów trawiastych według częstotliwości koszenia</v>
      </c>
      <c r="E30" s="145" t="str">
        <f>IF(ISTEXT('Harmonogram rzeczowo-finansowy'!L26),'Harmonogram rzeczowo-finansowy'!L26,"")</f>
        <v>Zadanie obejmuje przeprowadzenie inwentaryzacji terenów trawiastych będących w zarządzie miasta (parki, pasy drogowe, zieleńce, skwery) oraz przypisanie im kategorii utrzymania w oparciu o częstotliwość koszenia.
Zostanie opracowany system raportowania (np. w GIS lub arkuszu kalkulacyjnym) umożliwiający coroczne aktualizowanie danych o powierzchni trawników koszonych rzadziej niż dwa razy w roku.</v>
      </c>
      <c r="F30" s="45">
        <v>1</v>
      </c>
      <c r="G30" s="44"/>
      <c r="H30" s="44"/>
      <c r="I30" s="44"/>
      <c r="J30" s="46">
        <v>2</v>
      </c>
    </row>
    <row r="31" spans="2:10" ht="60" x14ac:dyDescent="0.25">
      <c r="B31" s="35">
        <f>'Harmonogram rzeczowo-finansowy'!B27</f>
        <v>25</v>
      </c>
      <c r="C31" s="35" t="str">
        <f>IF(ISTEXT('Harmonogram rzeczowo-finansowy'!H27),'Harmonogram rzeczowo-finansowy'!H27,"")</f>
        <v>Gmina Śrem, jednostki organizacyjne</v>
      </c>
      <c r="D31" s="35" t="str">
        <f>IF(ISTEXT('Harmonogram rzeczowo-finansowy'!K27),'Harmonogram rzeczowo-finansowy'!K27,"")</f>
        <v>Inwentaryzacja i ewidencja zbiorników retencyjnych na terenie miasta</v>
      </c>
      <c r="E31" s="144" t="str">
        <f>IF(ISTEXT('Harmonogram rzeczowo-finansowy'!L27),'Harmonogram rzeczowo-finansowy'!L27,"")</f>
        <v>Zadanie polega na sporządzeniu aktualnej inwentaryzacji istniejących zbiorników retencyjnych – zarówno naturalnych, jak i sztucznych – z określeniem ich pojemności, rodzaju, lokalizacji i stanu technicznego.
Dane umożliwią obliczanie objętości zbiorników retencyjnych na obszarze miasta.</v>
      </c>
      <c r="F31" s="47">
        <v>1</v>
      </c>
      <c r="G31" s="43"/>
      <c r="H31" s="43"/>
      <c r="I31" s="43"/>
      <c r="J31" s="48">
        <v>2</v>
      </c>
    </row>
    <row r="32" spans="2:10" ht="120" x14ac:dyDescent="0.25">
      <c r="B32" s="34">
        <f>'Harmonogram rzeczowo-finansowy'!B28</f>
        <v>26</v>
      </c>
      <c r="C32" s="34" t="str">
        <f>IF(ISTEXT('Harmonogram rzeczowo-finansowy'!H28),'Harmonogram rzeczowo-finansowy'!H28,"")</f>
        <v>Gmina Śrem</v>
      </c>
      <c r="D32" s="34" t="str">
        <f>IF(ISTEXT('Harmonogram rzeczowo-finansowy'!K28),'Harmonogram rzeczowo-finansowy'!K28,"")</f>
        <v>Modernizacja przystanków komunikacji miejskiej z wiatami zapewniającymi ochronę przed czynnikami atmosferycznymi</v>
      </c>
      <c r="E32" s="145" t="str">
        <f>IF(ISTEXT('Harmonogram rzeczowo-finansowy'!L28),'Harmonogram rzeczowo-finansowy'!L28,"")</f>
        <v>Zadanie polega modernizacji przystanków komunikacji miejskiej poprzez montaż wiat przystankowych chroniących pasażerów przed opadami, słońcem i wiatrem. Wiaty będą projektowane z uwzględnieniem zasad adaptacji do zmian klimatu — z zastosowaniem materiałów o wysokiej trwałości, elementów ograniczających nagrzewanie się konstrukcji (np. dachy z panelami odbijającymi promieniowanie lub zielonymi nasadzeniami), a także z możliwością montażu małej retencji (np. rynien i pojemników na wodę deszczową do podlewania roślinności).
Wiaty zostaną rozmieszczone przy przystankach nieposiadających dotychczas odpowiedniego zadaszenia.</v>
      </c>
      <c r="F32" s="45"/>
      <c r="G32" s="44"/>
      <c r="H32" s="44">
        <v>1</v>
      </c>
      <c r="I32" s="44"/>
      <c r="J32" s="46"/>
    </row>
    <row r="33" spans="2:10" ht="31.5" x14ac:dyDescent="0.25">
      <c r="B33" s="35">
        <f>'Harmonogram rzeczowo-finansowy'!B29</f>
        <v>27</v>
      </c>
      <c r="C33" s="35" t="str">
        <f>IF(ISTEXT('Harmonogram rzeczowo-finansowy'!H29),'Harmonogram rzeczowo-finansowy'!H29,"")</f>
        <v/>
      </c>
      <c r="D33" s="35" t="str">
        <f>IF(ISTEXT('Harmonogram rzeczowo-finansowy'!K29),'Harmonogram rzeczowo-finansowy'!K29,"")</f>
        <v/>
      </c>
      <c r="E33" s="144" t="str">
        <f>IF(ISTEXT('Harmonogram rzeczowo-finansowy'!L29),'Harmonogram rzeczowo-finansowy'!L29,"")</f>
        <v/>
      </c>
      <c r="F33" s="47"/>
      <c r="G33" s="43"/>
      <c r="H33" s="43"/>
      <c r="I33" s="43"/>
      <c r="J33" s="48"/>
    </row>
    <row r="34" spans="2:10" ht="31.5" x14ac:dyDescent="0.25">
      <c r="B34" s="34">
        <f>'Harmonogram rzeczowo-finansowy'!B30</f>
        <v>28</v>
      </c>
      <c r="C34" s="34" t="str">
        <f>IF(ISTEXT('Harmonogram rzeczowo-finansowy'!H30),'Harmonogram rzeczowo-finansowy'!H30,"")</f>
        <v/>
      </c>
      <c r="D34" s="34" t="str">
        <f>IF(ISTEXT('Harmonogram rzeczowo-finansowy'!K30),'Harmonogram rzeczowo-finansowy'!K30,"")</f>
        <v/>
      </c>
      <c r="E34" s="145" t="str">
        <f>IF(ISTEXT('Harmonogram rzeczowo-finansowy'!L30),'Harmonogram rzeczowo-finansowy'!L30,"")</f>
        <v/>
      </c>
      <c r="F34" s="45"/>
      <c r="G34" s="44"/>
      <c r="H34" s="44"/>
      <c r="I34" s="44"/>
      <c r="J34" s="46"/>
    </row>
    <row r="35" spans="2:10" ht="31.5" x14ac:dyDescent="0.25">
      <c r="B35" s="35">
        <f>'Harmonogram rzeczowo-finansowy'!B31</f>
        <v>29</v>
      </c>
      <c r="C35" s="35" t="str">
        <f>IF(ISTEXT('Harmonogram rzeczowo-finansowy'!H31),'Harmonogram rzeczowo-finansowy'!H31,"")</f>
        <v/>
      </c>
      <c r="D35" s="35" t="str">
        <f>IF(ISTEXT('Harmonogram rzeczowo-finansowy'!K31),'Harmonogram rzeczowo-finansowy'!K31,"")</f>
        <v/>
      </c>
      <c r="E35" s="144" t="str">
        <f>IF(ISTEXT('Harmonogram rzeczowo-finansowy'!L31),'Harmonogram rzeczowo-finansowy'!L31,"")</f>
        <v/>
      </c>
      <c r="F35" s="47"/>
      <c r="G35" s="43"/>
      <c r="H35" s="43"/>
      <c r="I35" s="43"/>
      <c r="J35" s="48"/>
    </row>
    <row r="36" spans="2:10" ht="31.5" x14ac:dyDescent="0.25">
      <c r="B36" s="34">
        <f>'Harmonogram rzeczowo-finansowy'!B32</f>
        <v>30</v>
      </c>
      <c r="C36" s="34" t="str">
        <f>IF(ISTEXT('Harmonogram rzeczowo-finansowy'!H32),'Harmonogram rzeczowo-finansowy'!H32,"")</f>
        <v/>
      </c>
      <c r="D36" s="34" t="str">
        <f>IF(ISTEXT('Harmonogram rzeczowo-finansowy'!K32),'Harmonogram rzeczowo-finansowy'!K32,"")</f>
        <v/>
      </c>
      <c r="E36" s="145" t="str">
        <f>IF(ISTEXT('Harmonogram rzeczowo-finansowy'!L32),'Harmonogram rzeczowo-finansowy'!L32,"")</f>
        <v/>
      </c>
      <c r="F36" s="45"/>
      <c r="G36" s="44"/>
      <c r="H36" s="44"/>
      <c r="I36" s="44"/>
      <c r="J36" s="46"/>
    </row>
    <row r="37" spans="2:10" ht="31.5" x14ac:dyDescent="0.25">
      <c r="B37" s="35">
        <f>'Harmonogram rzeczowo-finansowy'!B33</f>
        <v>31</v>
      </c>
      <c r="C37" s="35" t="str">
        <f>IF(ISTEXT('Harmonogram rzeczowo-finansowy'!H33),'Harmonogram rzeczowo-finansowy'!H33,"")</f>
        <v/>
      </c>
      <c r="D37" s="35" t="str">
        <f>IF(ISTEXT('Harmonogram rzeczowo-finansowy'!K33),'Harmonogram rzeczowo-finansowy'!K33,"")</f>
        <v/>
      </c>
      <c r="E37" s="144" t="str">
        <f>IF(ISTEXT('Harmonogram rzeczowo-finansowy'!L33),'Harmonogram rzeczowo-finansowy'!L33,"")</f>
        <v/>
      </c>
      <c r="F37" s="47"/>
      <c r="G37" s="43"/>
      <c r="H37" s="43"/>
      <c r="I37" s="43"/>
      <c r="J37" s="48"/>
    </row>
    <row r="38" spans="2:10" ht="31.5" x14ac:dyDescent="0.25">
      <c r="B38" s="34">
        <f>'Harmonogram rzeczowo-finansowy'!B34</f>
        <v>32</v>
      </c>
      <c r="C38" s="34" t="str">
        <f>IF(ISTEXT('Harmonogram rzeczowo-finansowy'!H34),'Harmonogram rzeczowo-finansowy'!H34,"")</f>
        <v/>
      </c>
      <c r="D38" s="34" t="str">
        <f>IF(ISTEXT('Harmonogram rzeczowo-finansowy'!K34),'Harmonogram rzeczowo-finansowy'!K34,"")</f>
        <v/>
      </c>
      <c r="E38" s="145" t="str">
        <f>IF(ISTEXT('Harmonogram rzeczowo-finansowy'!L34),'Harmonogram rzeczowo-finansowy'!L34,"")</f>
        <v/>
      </c>
      <c r="F38" s="45"/>
      <c r="G38" s="44"/>
      <c r="H38" s="44"/>
      <c r="I38" s="44"/>
      <c r="J38" s="46"/>
    </row>
    <row r="39" spans="2:10" ht="31.5" x14ac:dyDescent="0.25">
      <c r="B39" s="35">
        <f>'Harmonogram rzeczowo-finansowy'!B35</f>
        <v>33</v>
      </c>
      <c r="C39" s="35" t="str">
        <f>IF(ISTEXT('Harmonogram rzeczowo-finansowy'!H35),'Harmonogram rzeczowo-finansowy'!H35,"")</f>
        <v/>
      </c>
      <c r="D39" s="35" t="str">
        <f>IF(ISTEXT('Harmonogram rzeczowo-finansowy'!K35),'Harmonogram rzeczowo-finansowy'!K35,"")</f>
        <v/>
      </c>
      <c r="E39" s="144" t="str">
        <f>IF(ISTEXT('Harmonogram rzeczowo-finansowy'!L35),'Harmonogram rzeczowo-finansowy'!L35,"")</f>
        <v/>
      </c>
      <c r="F39" s="47"/>
      <c r="G39" s="43"/>
      <c r="H39" s="43"/>
      <c r="I39" s="43"/>
      <c r="J39" s="48"/>
    </row>
    <row r="40" spans="2:10" ht="31.5" x14ac:dyDescent="0.25">
      <c r="B40" s="34">
        <f>'Harmonogram rzeczowo-finansowy'!B36</f>
        <v>34</v>
      </c>
      <c r="C40" s="34" t="str">
        <f>IF(ISTEXT('Harmonogram rzeczowo-finansowy'!H36),'Harmonogram rzeczowo-finansowy'!H36,"")</f>
        <v/>
      </c>
      <c r="D40" s="34" t="str">
        <f>IF(ISTEXT('Harmonogram rzeczowo-finansowy'!K36),'Harmonogram rzeczowo-finansowy'!K36,"")</f>
        <v/>
      </c>
      <c r="E40" s="145" t="str">
        <f>IF(ISTEXT('Harmonogram rzeczowo-finansowy'!L36),'Harmonogram rzeczowo-finansowy'!L36,"")</f>
        <v/>
      </c>
      <c r="F40" s="45"/>
      <c r="G40" s="44"/>
      <c r="H40" s="44"/>
      <c r="I40" s="44"/>
      <c r="J40" s="46"/>
    </row>
    <row r="41" spans="2:10" ht="31.5" x14ac:dyDescent="0.25">
      <c r="B41" s="35">
        <f>'Harmonogram rzeczowo-finansowy'!B37</f>
        <v>35</v>
      </c>
      <c r="C41" s="35" t="str">
        <f>IF(ISTEXT('Harmonogram rzeczowo-finansowy'!H37),'Harmonogram rzeczowo-finansowy'!H37,"")</f>
        <v/>
      </c>
      <c r="D41" s="35" t="str">
        <f>IF(ISTEXT('Harmonogram rzeczowo-finansowy'!K37),'Harmonogram rzeczowo-finansowy'!K37,"")</f>
        <v/>
      </c>
      <c r="E41" s="144" t="str">
        <f>IF(ISTEXT('Harmonogram rzeczowo-finansowy'!L37),'Harmonogram rzeczowo-finansowy'!L37,"")</f>
        <v/>
      </c>
      <c r="F41" s="47"/>
      <c r="G41" s="43"/>
      <c r="H41" s="43"/>
      <c r="I41" s="43"/>
      <c r="J41" s="48"/>
    </row>
    <row r="42" spans="2:10" ht="31.5" x14ac:dyDescent="0.25">
      <c r="B42" s="34">
        <f>'Harmonogram rzeczowo-finansowy'!B38</f>
        <v>36</v>
      </c>
      <c r="C42" s="34" t="str">
        <f>IF(ISTEXT('Harmonogram rzeczowo-finansowy'!H38),'Harmonogram rzeczowo-finansowy'!H38,"")</f>
        <v/>
      </c>
      <c r="D42" s="34" t="str">
        <f>IF(ISTEXT('Harmonogram rzeczowo-finansowy'!K38),'Harmonogram rzeczowo-finansowy'!K38,"")</f>
        <v/>
      </c>
      <c r="E42" s="145" t="str">
        <f>IF(ISTEXT('Harmonogram rzeczowo-finansowy'!L38),'Harmonogram rzeczowo-finansowy'!L38,"")</f>
        <v/>
      </c>
      <c r="F42" s="45"/>
      <c r="G42" s="44"/>
      <c r="H42" s="44"/>
      <c r="I42" s="44"/>
      <c r="J42" s="46"/>
    </row>
    <row r="43" spans="2:10" ht="31.5" x14ac:dyDescent="0.25">
      <c r="B43" s="35">
        <f>'Harmonogram rzeczowo-finansowy'!B39</f>
        <v>37</v>
      </c>
      <c r="C43" s="35" t="str">
        <f>IF(ISTEXT('Harmonogram rzeczowo-finansowy'!H39),'Harmonogram rzeczowo-finansowy'!H39,"")</f>
        <v/>
      </c>
      <c r="D43" s="35" t="str">
        <f>IF(ISTEXT('Harmonogram rzeczowo-finansowy'!K39),'Harmonogram rzeczowo-finansowy'!K39,"")</f>
        <v/>
      </c>
      <c r="E43" s="144" t="str">
        <f>IF(ISTEXT('Harmonogram rzeczowo-finansowy'!L39),'Harmonogram rzeczowo-finansowy'!L39,"")</f>
        <v/>
      </c>
      <c r="F43" s="47"/>
      <c r="G43" s="43"/>
      <c r="H43" s="43"/>
      <c r="I43" s="43"/>
      <c r="J43" s="48"/>
    </row>
    <row r="44" spans="2:10" ht="31.5" x14ac:dyDescent="0.25">
      <c r="B44" s="34">
        <f>'Harmonogram rzeczowo-finansowy'!B40</f>
        <v>38</v>
      </c>
      <c r="C44" s="34" t="str">
        <f>IF(ISTEXT('Harmonogram rzeczowo-finansowy'!H40),'Harmonogram rzeczowo-finansowy'!H40,"")</f>
        <v/>
      </c>
      <c r="D44" s="34" t="str">
        <f>IF(ISTEXT('Harmonogram rzeczowo-finansowy'!K40),'Harmonogram rzeczowo-finansowy'!K40,"")</f>
        <v/>
      </c>
      <c r="E44" s="145" t="str">
        <f>IF(ISTEXT('Harmonogram rzeczowo-finansowy'!L40),'Harmonogram rzeczowo-finansowy'!L40,"")</f>
        <v/>
      </c>
      <c r="F44" s="45"/>
      <c r="G44" s="44"/>
      <c r="H44" s="44"/>
      <c r="I44" s="44"/>
      <c r="J44" s="46"/>
    </row>
    <row r="45" spans="2:10" ht="31.5" x14ac:dyDescent="0.25">
      <c r="B45" s="35">
        <f>'Harmonogram rzeczowo-finansowy'!B41</f>
        <v>39</v>
      </c>
      <c r="C45" s="35" t="str">
        <f>IF(ISTEXT('Harmonogram rzeczowo-finansowy'!H41),'Harmonogram rzeczowo-finansowy'!H41,"")</f>
        <v/>
      </c>
      <c r="D45" s="35" t="str">
        <f>IF(ISTEXT('Harmonogram rzeczowo-finansowy'!K41),'Harmonogram rzeczowo-finansowy'!K41,"")</f>
        <v/>
      </c>
      <c r="E45" s="144" t="str">
        <f>IF(ISTEXT('Harmonogram rzeczowo-finansowy'!L41),'Harmonogram rzeczowo-finansowy'!L41,"")</f>
        <v/>
      </c>
      <c r="F45" s="47"/>
      <c r="G45" s="43"/>
      <c r="H45" s="43"/>
      <c r="I45" s="43"/>
      <c r="J45" s="48"/>
    </row>
    <row r="46" spans="2:10" ht="31.5" x14ac:dyDescent="0.25">
      <c r="B46" s="34">
        <f>'Harmonogram rzeczowo-finansowy'!B42</f>
        <v>40</v>
      </c>
      <c r="C46" s="34" t="str">
        <f>IF(ISTEXT('Harmonogram rzeczowo-finansowy'!H42),'Harmonogram rzeczowo-finansowy'!H42,"")</f>
        <v/>
      </c>
      <c r="D46" s="34" t="str">
        <f>IF(ISTEXT('Harmonogram rzeczowo-finansowy'!K42),'Harmonogram rzeczowo-finansowy'!K42,"")</f>
        <v/>
      </c>
      <c r="E46" s="145" t="str">
        <f>IF(ISTEXT('Harmonogram rzeczowo-finansowy'!L42),'Harmonogram rzeczowo-finansowy'!L42,"")</f>
        <v/>
      </c>
      <c r="F46" s="45"/>
      <c r="G46" s="44"/>
      <c r="H46" s="44"/>
      <c r="I46" s="44"/>
      <c r="J46" s="46"/>
    </row>
    <row r="47" spans="2:10" ht="31.5" x14ac:dyDescent="0.25">
      <c r="B47" s="35">
        <f>'Harmonogram rzeczowo-finansowy'!B43</f>
        <v>41</v>
      </c>
      <c r="C47" s="35" t="str">
        <f>IF(ISTEXT('Harmonogram rzeczowo-finansowy'!H43),'Harmonogram rzeczowo-finansowy'!H43,"")</f>
        <v/>
      </c>
      <c r="D47" s="35" t="str">
        <f>IF(ISTEXT('Harmonogram rzeczowo-finansowy'!K43),'Harmonogram rzeczowo-finansowy'!K43,"")</f>
        <v/>
      </c>
      <c r="E47" s="144" t="str">
        <f>IF(ISTEXT('Harmonogram rzeczowo-finansowy'!L43),'Harmonogram rzeczowo-finansowy'!L43,"")</f>
        <v/>
      </c>
      <c r="F47" s="47"/>
      <c r="G47" s="43"/>
      <c r="H47" s="43"/>
      <c r="I47" s="43"/>
      <c r="J47" s="48"/>
    </row>
    <row r="48" spans="2:10" ht="31.5" x14ac:dyDescent="0.25">
      <c r="B48" s="34">
        <f>'Harmonogram rzeczowo-finansowy'!B44</f>
        <v>42</v>
      </c>
      <c r="C48" s="34" t="str">
        <f>IF(ISTEXT('Harmonogram rzeczowo-finansowy'!H44),'Harmonogram rzeczowo-finansowy'!H44,"")</f>
        <v/>
      </c>
      <c r="D48" s="34" t="str">
        <f>IF(ISTEXT('Harmonogram rzeczowo-finansowy'!K44),'Harmonogram rzeczowo-finansowy'!K44,"")</f>
        <v/>
      </c>
      <c r="E48" s="145" t="str">
        <f>IF(ISTEXT('Harmonogram rzeczowo-finansowy'!L44),'Harmonogram rzeczowo-finansowy'!L44,"")</f>
        <v/>
      </c>
      <c r="F48" s="45"/>
      <c r="G48" s="44"/>
      <c r="H48" s="44"/>
      <c r="I48" s="44"/>
      <c r="J48" s="46"/>
    </row>
    <row r="49" spans="2:10" ht="31.5" x14ac:dyDescent="0.25">
      <c r="B49" s="35">
        <f>'Harmonogram rzeczowo-finansowy'!B45</f>
        <v>43</v>
      </c>
      <c r="C49" s="35" t="str">
        <f>IF(ISTEXT('Harmonogram rzeczowo-finansowy'!H45),'Harmonogram rzeczowo-finansowy'!H45,"")</f>
        <v/>
      </c>
      <c r="D49" s="35" t="str">
        <f>IF(ISTEXT('Harmonogram rzeczowo-finansowy'!K45),'Harmonogram rzeczowo-finansowy'!K45,"")</f>
        <v/>
      </c>
      <c r="E49" s="144" t="str">
        <f>IF(ISTEXT('Harmonogram rzeczowo-finansowy'!L45),'Harmonogram rzeczowo-finansowy'!L45,"")</f>
        <v/>
      </c>
      <c r="F49" s="47"/>
      <c r="G49" s="43"/>
      <c r="H49" s="43"/>
      <c r="I49" s="43"/>
      <c r="J49" s="48"/>
    </row>
    <row r="50" spans="2:10" ht="31.5" x14ac:dyDescent="0.25">
      <c r="B50" s="34">
        <f>'Harmonogram rzeczowo-finansowy'!B46</f>
        <v>44</v>
      </c>
      <c r="C50" s="34" t="str">
        <f>IF(ISTEXT('Harmonogram rzeczowo-finansowy'!H46),'Harmonogram rzeczowo-finansowy'!H46,"")</f>
        <v/>
      </c>
      <c r="D50" s="34" t="str">
        <f>IF(ISTEXT('Harmonogram rzeczowo-finansowy'!K46),'Harmonogram rzeczowo-finansowy'!K46,"")</f>
        <v/>
      </c>
      <c r="E50" s="145" t="str">
        <f>IF(ISTEXT('Harmonogram rzeczowo-finansowy'!L46),'Harmonogram rzeczowo-finansowy'!L46,"")</f>
        <v/>
      </c>
      <c r="F50" s="45"/>
      <c r="G50" s="44"/>
      <c r="H50" s="44"/>
      <c r="I50" s="44"/>
      <c r="J50" s="46"/>
    </row>
    <row r="51" spans="2:10" ht="31.5" x14ac:dyDescent="0.25">
      <c r="B51" s="35">
        <f>'Harmonogram rzeczowo-finansowy'!B47</f>
        <v>45</v>
      </c>
      <c r="C51" s="35" t="str">
        <f>IF(ISTEXT('Harmonogram rzeczowo-finansowy'!H47),'Harmonogram rzeczowo-finansowy'!H47,"")</f>
        <v/>
      </c>
      <c r="D51" s="35" t="str">
        <f>IF(ISTEXT('Harmonogram rzeczowo-finansowy'!K47),'Harmonogram rzeczowo-finansowy'!K47,"")</f>
        <v/>
      </c>
      <c r="E51" s="144" t="str">
        <f>IF(ISTEXT('Harmonogram rzeczowo-finansowy'!L47),'Harmonogram rzeczowo-finansowy'!L47,"")</f>
        <v/>
      </c>
      <c r="F51" s="47"/>
      <c r="G51" s="43"/>
      <c r="H51" s="43"/>
      <c r="I51" s="43"/>
      <c r="J51" s="48"/>
    </row>
    <row r="52" spans="2:10" ht="31.5" x14ac:dyDescent="0.25">
      <c r="B52" s="34">
        <f>'Harmonogram rzeczowo-finansowy'!B48</f>
        <v>46</v>
      </c>
      <c r="C52" s="34" t="str">
        <f>IF(ISTEXT('Harmonogram rzeczowo-finansowy'!H48),'Harmonogram rzeczowo-finansowy'!H48,"")</f>
        <v/>
      </c>
      <c r="D52" s="34" t="str">
        <f>IF(ISTEXT('Harmonogram rzeczowo-finansowy'!K48),'Harmonogram rzeczowo-finansowy'!K48,"")</f>
        <v/>
      </c>
      <c r="E52" s="145" t="str">
        <f>IF(ISTEXT('Harmonogram rzeczowo-finansowy'!L48),'Harmonogram rzeczowo-finansowy'!L48,"")</f>
        <v/>
      </c>
      <c r="F52" s="45"/>
      <c r="G52" s="44"/>
      <c r="H52" s="44"/>
      <c r="I52" s="44"/>
      <c r="J52" s="46"/>
    </row>
    <row r="53" spans="2:10" ht="31.5" x14ac:dyDescent="0.25">
      <c r="B53" s="35">
        <f>'Harmonogram rzeczowo-finansowy'!B49</f>
        <v>47</v>
      </c>
      <c r="C53" s="35" t="str">
        <f>IF(ISTEXT('Harmonogram rzeczowo-finansowy'!H49),'Harmonogram rzeczowo-finansowy'!H49,"")</f>
        <v/>
      </c>
      <c r="D53" s="35" t="str">
        <f>IF(ISTEXT('Harmonogram rzeczowo-finansowy'!K49),'Harmonogram rzeczowo-finansowy'!K49,"")</f>
        <v/>
      </c>
      <c r="E53" s="144" t="str">
        <f>IF(ISTEXT('Harmonogram rzeczowo-finansowy'!L49),'Harmonogram rzeczowo-finansowy'!L49,"")</f>
        <v/>
      </c>
      <c r="F53" s="47"/>
      <c r="G53" s="43"/>
      <c r="H53" s="43"/>
      <c r="I53" s="43"/>
      <c r="J53" s="48"/>
    </row>
    <row r="54" spans="2:10" ht="31.5" x14ac:dyDescent="0.25">
      <c r="B54" s="34">
        <f>'Harmonogram rzeczowo-finansowy'!B50</f>
        <v>48</v>
      </c>
      <c r="C54" s="34" t="str">
        <f>IF(ISTEXT('Harmonogram rzeczowo-finansowy'!H50),'Harmonogram rzeczowo-finansowy'!H50,"")</f>
        <v/>
      </c>
      <c r="D54" s="34" t="str">
        <f>IF(ISTEXT('Harmonogram rzeczowo-finansowy'!K50),'Harmonogram rzeczowo-finansowy'!K50,"")</f>
        <v/>
      </c>
      <c r="E54" s="145" t="str">
        <f>IF(ISTEXT('Harmonogram rzeczowo-finansowy'!L50),'Harmonogram rzeczowo-finansowy'!L50,"")</f>
        <v/>
      </c>
      <c r="F54" s="45"/>
      <c r="G54" s="44"/>
      <c r="H54" s="44"/>
      <c r="I54" s="44"/>
      <c r="J54" s="46"/>
    </row>
    <row r="55" spans="2:10" ht="31.5" x14ac:dyDescent="0.25">
      <c r="B55" s="35">
        <f>'Harmonogram rzeczowo-finansowy'!B51</f>
        <v>49</v>
      </c>
      <c r="C55" s="35" t="str">
        <f>IF(ISTEXT('Harmonogram rzeczowo-finansowy'!H51),'Harmonogram rzeczowo-finansowy'!H51,"")</f>
        <v/>
      </c>
      <c r="D55" s="35" t="str">
        <f>IF(ISTEXT('Harmonogram rzeczowo-finansowy'!K51),'Harmonogram rzeczowo-finansowy'!K51,"")</f>
        <v/>
      </c>
      <c r="E55" s="144" t="str">
        <f>IF(ISTEXT('Harmonogram rzeczowo-finansowy'!L51),'Harmonogram rzeczowo-finansowy'!L51,"")</f>
        <v/>
      </c>
      <c r="F55" s="47"/>
      <c r="G55" s="43"/>
      <c r="H55" s="43"/>
      <c r="I55" s="43"/>
      <c r="J55" s="48"/>
    </row>
    <row r="56" spans="2:10" ht="31.5" x14ac:dyDescent="0.25">
      <c r="B56" s="34">
        <f>'Harmonogram rzeczowo-finansowy'!B52</f>
        <v>50</v>
      </c>
      <c r="C56" s="34" t="str">
        <f>IF(ISTEXT('Harmonogram rzeczowo-finansowy'!H52),'Harmonogram rzeczowo-finansowy'!H52,"")</f>
        <v/>
      </c>
      <c r="D56" s="34" t="str">
        <f>IF(ISTEXT('Harmonogram rzeczowo-finansowy'!K52),'Harmonogram rzeczowo-finansowy'!K52,"")</f>
        <v/>
      </c>
      <c r="E56" s="145" t="str">
        <f>IF(ISTEXT('Harmonogram rzeczowo-finansowy'!L52),'Harmonogram rzeczowo-finansowy'!L52,"")</f>
        <v/>
      </c>
      <c r="F56" s="45"/>
      <c r="G56" s="44"/>
      <c r="H56" s="44"/>
      <c r="I56" s="44"/>
      <c r="J56" s="46"/>
    </row>
    <row r="57" spans="2:10" ht="31.5" x14ac:dyDescent="0.25">
      <c r="B57" s="35">
        <f>'Harmonogram rzeczowo-finansowy'!B53</f>
        <v>51</v>
      </c>
      <c r="C57" s="35" t="str">
        <f>IF(ISTEXT('Harmonogram rzeczowo-finansowy'!H53),'Harmonogram rzeczowo-finansowy'!H53,"")</f>
        <v/>
      </c>
      <c r="D57" s="35" t="str">
        <f>IF(ISTEXT('Harmonogram rzeczowo-finansowy'!K53),'Harmonogram rzeczowo-finansowy'!K53,"")</f>
        <v/>
      </c>
      <c r="E57" s="144" t="str">
        <f>IF(ISTEXT('Harmonogram rzeczowo-finansowy'!L53),'Harmonogram rzeczowo-finansowy'!L53,"")</f>
        <v/>
      </c>
      <c r="F57" s="47"/>
      <c r="G57" s="43"/>
      <c r="H57" s="43"/>
      <c r="I57" s="43"/>
      <c r="J57" s="48"/>
    </row>
    <row r="58" spans="2:10" ht="31.5" x14ac:dyDescent="0.25">
      <c r="B58" s="34">
        <f>'Harmonogram rzeczowo-finansowy'!B54</f>
        <v>52</v>
      </c>
      <c r="C58" s="34" t="str">
        <f>IF(ISTEXT('Harmonogram rzeczowo-finansowy'!H54),'Harmonogram rzeczowo-finansowy'!H54,"")</f>
        <v/>
      </c>
      <c r="D58" s="34" t="str">
        <f>IF(ISTEXT('Harmonogram rzeczowo-finansowy'!K54),'Harmonogram rzeczowo-finansowy'!K54,"")</f>
        <v/>
      </c>
      <c r="E58" s="145" t="str">
        <f>IF(ISTEXT('Harmonogram rzeczowo-finansowy'!L54),'Harmonogram rzeczowo-finansowy'!L54,"")</f>
        <v/>
      </c>
      <c r="F58" s="45"/>
      <c r="G58" s="44"/>
      <c r="H58" s="44"/>
      <c r="I58" s="44"/>
      <c r="J58" s="46"/>
    </row>
    <row r="59" spans="2:10" ht="31.5" x14ac:dyDescent="0.25">
      <c r="B59" s="35">
        <f>'Harmonogram rzeczowo-finansowy'!B55</f>
        <v>53</v>
      </c>
      <c r="C59" s="35" t="str">
        <f>IF(ISTEXT('Harmonogram rzeczowo-finansowy'!H55),'Harmonogram rzeczowo-finansowy'!H55,"")</f>
        <v/>
      </c>
      <c r="D59" s="35" t="str">
        <f>IF(ISTEXT('Harmonogram rzeczowo-finansowy'!K55),'Harmonogram rzeczowo-finansowy'!K55,"")</f>
        <v/>
      </c>
      <c r="E59" s="144" t="str">
        <f>IF(ISTEXT('Harmonogram rzeczowo-finansowy'!L55),'Harmonogram rzeczowo-finansowy'!L55,"")</f>
        <v/>
      </c>
      <c r="F59" s="47"/>
      <c r="G59" s="43"/>
      <c r="H59" s="43"/>
      <c r="I59" s="43"/>
      <c r="J59" s="48"/>
    </row>
    <row r="60" spans="2:10" ht="31.5" x14ac:dyDescent="0.25">
      <c r="B60" s="34">
        <f>'Harmonogram rzeczowo-finansowy'!B56</f>
        <v>54</v>
      </c>
      <c r="C60" s="34" t="str">
        <f>IF(ISTEXT('Harmonogram rzeczowo-finansowy'!H56),'Harmonogram rzeczowo-finansowy'!H56,"")</f>
        <v/>
      </c>
      <c r="D60" s="34" t="str">
        <f>IF(ISTEXT('Harmonogram rzeczowo-finansowy'!K56),'Harmonogram rzeczowo-finansowy'!K56,"")</f>
        <v/>
      </c>
      <c r="E60" s="145" t="str">
        <f>IF(ISTEXT('Harmonogram rzeczowo-finansowy'!L56),'Harmonogram rzeczowo-finansowy'!L56,"")</f>
        <v/>
      </c>
      <c r="F60" s="45"/>
      <c r="G60" s="44"/>
      <c r="H60" s="44"/>
      <c r="I60" s="44"/>
      <c r="J60" s="46"/>
    </row>
    <row r="61" spans="2:10" ht="31.5" x14ac:dyDescent="0.25">
      <c r="B61" s="35">
        <f>'Harmonogram rzeczowo-finansowy'!B57</f>
        <v>55</v>
      </c>
      <c r="C61" s="35" t="str">
        <f>IF(ISTEXT('Harmonogram rzeczowo-finansowy'!H57),'Harmonogram rzeczowo-finansowy'!H57,"")</f>
        <v/>
      </c>
      <c r="D61" s="35" t="str">
        <f>IF(ISTEXT('Harmonogram rzeczowo-finansowy'!K57),'Harmonogram rzeczowo-finansowy'!K57,"")</f>
        <v/>
      </c>
      <c r="E61" s="144" t="str">
        <f>IF(ISTEXT('Harmonogram rzeczowo-finansowy'!L57),'Harmonogram rzeczowo-finansowy'!L57,"")</f>
        <v/>
      </c>
      <c r="F61" s="47"/>
      <c r="G61" s="43"/>
      <c r="H61" s="43"/>
      <c r="I61" s="43"/>
      <c r="J61" s="48"/>
    </row>
    <row r="62" spans="2:10" ht="31.5" x14ac:dyDescent="0.25">
      <c r="B62" s="34">
        <f>'Harmonogram rzeczowo-finansowy'!B58</f>
        <v>56</v>
      </c>
      <c r="C62" s="34" t="str">
        <f>IF(ISTEXT('Harmonogram rzeczowo-finansowy'!H58),'Harmonogram rzeczowo-finansowy'!H58,"")</f>
        <v/>
      </c>
      <c r="D62" s="34" t="str">
        <f>IF(ISTEXT('Harmonogram rzeczowo-finansowy'!K58),'Harmonogram rzeczowo-finansowy'!K58,"")</f>
        <v/>
      </c>
      <c r="E62" s="145" t="str">
        <f>IF(ISTEXT('Harmonogram rzeczowo-finansowy'!L58),'Harmonogram rzeczowo-finansowy'!L58,"")</f>
        <v/>
      </c>
      <c r="F62" s="45"/>
      <c r="G62" s="44"/>
      <c r="H62" s="44"/>
      <c r="I62" s="44"/>
      <c r="J62" s="46"/>
    </row>
    <row r="63" spans="2:10" ht="31.5" x14ac:dyDescent="0.25">
      <c r="B63" s="35">
        <f>'Harmonogram rzeczowo-finansowy'!B59</f>
        <v>57</v>
      </c>
      <c r="C63" s="35" t="str">
        <f>IF(ISTEXT('Harmonogram rzeczowo-finansowy'!H59),'Harmonogram rzeczowo-finansowy'!H59,"")</f>
        <v/>
      </c>
      <c r="D63" s="35" t="str">
        <f>IF(ISTEXT('Harmonogram rzeczowo-finansowy'!K59),'Harmonogram rzeczowo-finansowy'!K59,"")</f>
        <v/>
      </c>
      <c r="E63" s="144" t="str">
        <f>IF(ISTEXT('Harmonogram rzeczowo-finansowy'!L59),'Harmonogram rzeczowo-finansowy'!L59,"")</f>
        <v/>
      </c>
      <c r="F63" s="47"/>
      <c r="G63" s="43"/>
      <c r="H63" s="43"/>
      <c r="I63" s="43"/>
      <c r="J63" s="48"/>
    </row>
    <row r="64" spans="2:10" ht="31.5" x14ac:dyDescent="0.25">
      <c r="B64" s="34">
        <f>'Harmonogram rzeczowo-finansowy'!B60</f>
        <v>58</v>
      </c>
      <c r="C64" s="34" t="str">
        <f>IF(ISTEXT('Harmonogram rzeczowo-finansowy'!H60),'Harmonogram rzeczowo-finansowy'!H60,"")</f>
        <v/>
      </c>
      <c r="D64" s="34" t="str">
        <f>IF(ISTEXT('Harmonogram rzeczowo-finansowy'!K60),'Harmonogram rzeczowo-finansowy'!K60,"")</f>
        <v/>
      </c>
      <c r="E64" s="145" t="str">
        <f>IF(ISTEXT('Harmonogram rzeczowo-finansowy'!L60),'Harmonogram rzeczowo-finansowy'!L60,"")</f>
        <v/>
      </c>
      <c r="F64" s="45"/>
      <c r="G64" s="44"/>
      <c r="H64" s="44"/>
      <c r="I64" s="44"/>
      <c r="J64" s="46"/>
    </row>
    <row r="65" spans="2:10" ht="31.5" x14ac:dyDescent="0.25">
      <c r="B65" s="35">
        <f>'Harmonogram rzeczowo-finansowy'!B61</f>
        <v>59</v>
      </c>
      <c r="C65" s="35" t="str">
        <f>IF(ISTEXT('Harmonogram rzeczowo-finansowy'!H61),'Harmonogram rzeczowo-finansowy'!H61,"")</f>
        <v/>
      </c>
      <c r="D65" s="35" t="str">
        <f>IF(ISTEXT('Harmonogram rzeczowo-finansowy'!K61),'Harmonogram rzeczowo-finansowy'!K61,"")</f>
        <v/>
      </c>
      <c r="E65" s="144" t="str">
        <f>IF(ISTEXT('Harmonogram rzeczowo-finansowy'!L61),'Harmonogram rzeczowo-finansowy'!L61,"")</f>
        <v/>
      </c>
      <c r="F65" s="47"/>
      <c r="G65" s="43"/>
      <c r="H65" s="43"/>
      <c r="I65" s="43"/>
      <c r="J65" s="48"/>
    </row>
    <row r="66" spans="2:10" ht="31.5" x14ac:dyDescent="0.25">
      <c r="B66" s="34">
        <f>'Harmonogram rzeczowo-finansowy'!B62</f>
        <v>60</v>
      </c>
      <c r="C66" s="34" t="str">
        <f>IF(ISTEXT('Harmonogram rzeczowo-finansowy'!H62),'Harmonogram rzeczowo-finansowy'!H62,"")</f>
        <v/>
      </c>
      <c r="D66" s="34" t="str">
        <f>IF(ISTEXT('Harmonogram rzeczowo-finansowy'!K62),'Harmonogram rzeczowo-finansowy'!K62,"")</f>
        <v/>
      </c>
      <c r="E66" s="145" t="str">
        <f>IF(ISTEXT('Harmonogram rzeczowo-finansowy'!L62),'Harmonogram rzeczowo-finansowy'!L62,"")</f>
        <v/>
      </c>
      <c r="F66" s="45"/>
      <c r="G66" s="44"/>
      <c r="H66" s="44"/>
      <c r="I66" s="44"/>
      <c r="J66" s="46"/>
    </row>
    <row r="67" spans="2:10" ht="31.5" x14ac:dyDescent="0.25">
      <c r="B67" s="35">
        <f>'Harmonogram rzeczowo-finansowy'!B63</f>
        <v>61</v>
      </c>
      <c r="C67" s="35" t="str">
        <f>IF(ISTEXT('Harmonogram rzeczowo-finansowy'!H63),'Harmonogram rzeczowo-finansowy'!H63,"")</f>
        <v/>
      </c>
      <c r="D67" s="35" t="str">
        <f>IF(ISTEXT('Harmonogram rzeczowo-finansowy'!K63),'Harmonogram rzeczowo-finansowy'!K63,"")</f>
        <v/>
      </c>
      <c r="E67" s="144" t="str">
        <f>IF(ISTEXT('Harmonogram rzeczowo-finansowy'!L63),'Harmonogram rzeczowo-finansowy'!L63,"")</f>
        <v/>
      </c>
      <c r="F67" s="47"/>
      <c r="G67" s="43"/>
      <c r="H67" s="43"/>
      <c r="I67" s="43"/>
      <c r="J67" s="48"/>
    </row>
    <row r="68" spans="2:10" ht="31.5" x14ac:dyDescent="0.25">
      <c r="B68" s="34">
        <f>'Harmonogram rzeczowo-finansowy'!B64</f>
        <v>62</v>
      </c>
      <c r="C68" s="34" t="str">
        <f>IF(ISTEXT('Harmonogram rzeczowo-finansowy'!H64),'Harmonogram rzeczowo-finansowy'!H64,"")</f>
        <v/>
      </c>
      <c r="D68" s="34" t="str">
        <f>IF(ISTEXT('Harmonogram rzeczowo-finansowy'!K64),'Harmonogram rzeczowo-finansowy'!K64,"")</f>
        <v/>
      </c>
      <c r="E68" s="145" t="str">
        <f>IF(ISTEXT('Harmonogram rzeczowo-finansowy'!L64),'Harmonogram rzeczowo-finansowy'!L64,"")</f>
        <v/>
      </c>
      <c r="F68" s="45"/>
      <c r="G68" s="44"/>
      <c r="H68" s="44"/>
      <c r="I68" s="44"/>
      <c r="J68" s="46"/>
    </row>
    <row r="69" spans="2:10" ht="31.5" x14ac:dyDescent="0.25">
      <c r="B69" s="35">
        <f>'Harmonogram rzeczowo-finansowy'!B65</f>
        <v>63</v>
      </c>
      <c r="C69" s="35" t="str">
        <f>IF(ISTEXT('Harmonogram rzeczowo-finansowy'!H65),'Harmonogram rzeczowo-finansowy'!H65,"")</f>
        <v/>
      </c>
      <c r="D69" s="35" t="str">
        <f>IF(ISTEXT('Harmonogram rzeczowo-finansowy'!K65),'Harmonogram rzeczowo-finansowy'!K65,"")</f>
        <v/>
      </c>
      <c r="E69" s="144" t="str">
        <f>IF(ISTEXT('Harmonogram rzeczowo-finansowy'!L65),'Harmonogram rzeczowo-finansowy'!L65,"")</f>
        <v/>
      </c>
      <c r="F69" s="47"/>
      <c r="G69" s="43"/>
      <c r="H69" s="43"/>
      <c r="I69" s="43"/>
      <c r="J69" s="48"/>
    </row>
    <row r="70" spans="2:10" ht="31.5" x14ac:dyDescent="0.25">
      <c r="B70" s="34">
        <f>'Harmonogram rzeczowo-finansowy'!B66</f>
        <v>64</v>
      </c>
      <c r="C70" s="34" t="str">
        <f>IF(ISTEXT('Harmonogram rzeczowo-finansowy'!H66),'Harmonogram rzeczowo-finansowy'!H66,"")</f>
        <v/>
      </c>
      <c r="D70" s="34" t="str">
        <f>IF(ISTEXT('Harmonogram rzeczowo-finansowy'!K66),'Harmonogram rzeczowo-finansowy'!K66,"")</f>
        <v/>
      </c>
      <c r="E70" s="145" t="str">
        <f>IF(ISTEXT('Harmonogram rzeczowo-finansowy'!L66),'Harmonogram rzeczowo-finansowy'!L66,"")</f>
        <v/>
      </c>
      <c r="F70" s="45"/>
      <c r="G70" s="44"/>
      <c r="H70" s="44"/>
      <c r="I70" s="44"/>
      <c r="J70" s="46"/>
    </row>
    <row r="71" spans="2:10" ht="31.5" x14ac:dyDescent="0.25">
      <c r="B71" s="35">
        <f>'Harmonogram rzeczowo-finansowy'!B67</f>
        <v>65</v>
      </c>
      <c r="C71" s="35" t="str">
        <f>IF(ISTEXT('Harmonogram rzeczowo-finansowy'!H67),'Harmonogram rzeczowo-finansowy'!H67,"")</f>
        <v/>
      </c>
      <c r="D71" s="35" t="str">
        <f>IF(ISTEXT('Harmonogram rzeczowo-finansowy'!K67),'Harmonogram rzeczowo-finansowy'!K67,"")</f>
        <v/>
      </c>
      <c r="E71" s="144" t="str">
        <f>IF(ISTEXT('Harmonogram rzeczowo-finansowy'!L67),'Harmonogram rzeczowo-finansowy'!L67,"")</f>
        <v/>
      </c>
      <c r="F71" s="47"/>
      <c r="G71" s="43"/>
      <c r="H71" s="43"/>
      <c r="I71" s="43"/>
      <c r="J71" s="48"/>
    </row>
    <row r="72" spans="2:10" ht="31.5" x14ac:dyDescent="0.25">
      <c r="B72" s="34">
        <f>'Harmonogram rzeczowo-finansowy'!B68</f>
        <v>66</v>
      </c>
      <c r="C72" s="34" t="str">
        <f>IF(ISTEXT('Harmonogram rzeczowo-finansowy'!H68),'Harmonogram rzeczowo-finansowy'!H68,"")</f>
        <v/>
      </c>
      <c r="D72" s="34" t="str">
        <f>IF(ISTEXT('Harmonogram rzeczowo-finansowy'!K68),'Harmonogram rzeczowo-finansowy'!K68,"")</f>
        <v/>
      </c>
      <c r="E72" s="145" t="str">
        <f>IF(ISTEXT('Harmonogram rzeczowo-finansowy'!L68),'Harmonogram rzeczowo-finansowy'!L68,"")</f>
        <v/>
      </c>
      <c r="F72" s="45"/>
      <c r="G72" s="44"/>
      <c r="H72" s="44"/>
      <c r="I72" s="44"/>
      <c r="J72" s="46"/>
    </row>
    <row r="73" spans="2:10" ht="31.5" x14ac:dyDescent="0.25">
      <c r="B73" s="35">
        <f>'Harmonogram rzeczowo-finansowy'!B69</f>
        <v>67</v>
      </c>
      <c r="C73" s="35" t="str">
        <f>IF(ISTEXT('Harmonogram rzeczowo-finansowy'!H69),'Harmonogram rzeczowo-finansowy'!H69,"")</f>
        <v/>
      </c>
      <c r="D73" s="35" t="str">
        <f>IF(ISTEXT('Harmonogram rzeczowo-finansowy'!K69),'Harmonogram rzeczowo-finansowy'!K69,"")</f>
        <v/>
      </c>
      <c r="E73" s="144" t="str">
        <f>IF(ISTEXT('Harmonogram rzeczowo-finansowy'!L69),'Harmonogram rzeczowo-finansowy'!L69,"")</f>
        <v/>
      </c>
      <c r="F73" s="47"/>
      <c r="G73" s="43"/>
      <c r="H73" s="43"/>
      <c r="I73" s="43"/>
      <c r="J73" s="48"/>
    </row>
    <row r="74" spans="2:10" ht="31.5" x14ac:dyDescent="0.25">
      <c r="B74" s="34">
        <f>'Harmonogram rzeczowo-finansowy'!B70</f>
        <v>68</v>
      </c>
      <c r="C74" s="34" t="str">
        <f>IF(ISTEXT('Harmonogram rzeczowo-finansowy'!H70),'Harmonogram rzeczowo-finansowy'!H70,"")</f>
        <v/>
      </c>
      <c r="D74" s="34" t="str">
        <f>IF(ISTEXT('Harmonogram rzeczowo-finansowy'!K70),'Harmonogram rzeczowo-finansowy'!K70,"")</f>
        <v/>
      </c>
      <c r="E74" s="145" t="str">
        <f>IF(ISTEXT('Harmonogram rzeczowo-finansowy'!L70),'Harmonogram rzeczowo-finansowy'!L70,"")</f>
        <v/>
      </c>
      <c r="F74" s="45"/>
      <c r="G74" s="44"/>
      <c r="H74" s="44"/>
      <c r="I74" s="44"/>
      <c r="J74" s="46"/>
    </row>
    <row r="75" spans="2:10" ht="31.5" x14ac:dyDescent="0.25">
      <c r="B75" s="35">
        <f>'Harmonogram rzeczowo-finansowy'!B71</f>
        <v>69</v>
      </c>
      <c r="C75" s="35" t="str">
        <f>IF(ISTEXT('Harmonogram rzeczowo-finansowy'!H71),'Harmonogram rzeczowo-finansowy'!H71,"")</f>
        <v/>
      </c>
      <c r="D75" s="35" t="str">
        <f>IF(ISTEXT('Harmonogram rzeczowo-finansowy'!K71),'Harmonogram rzeczowo-finansowy'!K71,"")</f>
        <v/>
      </c>
      <c r="E75" s="144" t="str">
        <f>IF(ISTEXT('Harmonogram rzeczowo-finansowy'!L71),'Harmonogram rzeczowo-finansowy'!L71,"")</f>
        <v/>
      </c>
      <c r="F75" s="47"/>
      <c r="G75" s="43"/>
      <c r="H75" s="43"/>
      <c r="I75" s="43"/>
      <c r="J75" s="48"/>
    </row>
    <row r="76" spans="2:10" ht="31.5" x14ac:dyDescent="0.25">
      <c r="B76" s="34">
        <f>'Harmonogram rzeczowo-finansowy'!B72</f>
        <v>70</v>
      </c>
      <c r="C76" s="34" t="str">
        <f>IF(ISTEXT('Harmonogram rzeczowo-finansowy'!H72),'Harmonogram rzeczowo-finansowy'!H72,"")</f>
        <v/>
      </c>
      <c r="D76" s="34" t="str">
        <f>IF(ISTEXT('Harmonogram rzeczowo-finansowy'!K72),'Harmonogram rzeczowo-finansowy'!K72,"")</f>
        <v/>
      </c>
      <c r="E76" s="145" t="str">
        <f>IF(ISTEXT('Harmonogram rzeczowo-finansowy'!L72),'Harmonogram rzeczowo-finansowy'!L72,"")</f>
        <v/>
      </c>
      <c r="F76" s="45"/>
      <c r="G76" s="44"/>
      <c r="H76" s="44"/>
      <c r="I76" s="44"/>
      <c r="J76" s="46"/>
    </row>
    <row r="77" spans="2:10" ht="31.5" x14ac:dyDescent="0.25">
      <c r="B77" s="35">
        <f>'Harmonogram rzeczowo-finansowy'!B73</f>
        <v>71</v>
      </c>
      <c r="C77" s="35" t="str">
        <f>IF(ISTEXT('Harmonogram rzeczowo-finansowy'!H73),'Harmonogram rzeczowo-finansowy'!H73,"")</f>
        <v/>
      </c>
      <c r="D77" s="35" t="str">
        <f>IF(ISTEXT('Harmonogram rzeczowo-finansowy'!K73),'Harmonogram rzeczowo-finansowy'!K73,"")</f>
        <v/>
      </c>
      <c r="E77" s="144" t="str">
        <f>IF(ISTEXT('Harmonogram rzeczowo-finansowy'!L73),'Harmonogram rzeczowo-finansowy'!L73,"")</f>
        <v/>
      </c>
      <c r="F77" s="47"/>
      <c r="G77" s="43"/>
      <c r="H77" s="43"/>
      <c r="I77" s="43"/>
      <c r="J77" s="48"/>
    </row>
    <row r="78" spans="2:10" ht="31.5" x14ac:dyDescent="0.25">
      <c r="B78" s="34">
        <f>'Harmonogram rzeczowo-finansowy'!B74</f>
        <v>72</v>
      </c>
      <c r="C78" s="34" t="str">
        <f>IF(ISTEXT('Harmonogram rzeczowo-finansowy'!H74),'Harmonogram rzeczowo-finansowy'!H74,"")</f>
        <v/>
      </c>
      <c r="D78" s="34" t="str">
        <f>IF(ISTEXT('Harmonogram rzeczowo-finansowy'!K74),'Harmonogram rzeczowo-finansowy'!K74,"")</f>
        <v/>
      </c>
      <c r="E78" s="145" t="str">
        <f>IF(ISTEXT('Harmonogram rzeczowo-finansowy'!L74),'Harmonogram rzeczowo-finansowy'!L74,"")</f>
        <v/>
      </c>
      <c r="F78" s="45"/>
      <c r="G78" s="44"/>
      <c r="H78" s="44"/>
      <c r="I78" s="44"/>
      <c r="J78" s="46"/>
    </row>
    <row r="79" spans="2:10" ht="31.5" x14ac:dyDescent="0.25">
      <c r="B79" s="35">
        <f>'Harmonogram rzeczowo-finansowy'!B75</f>
        <v>73</v>
      </c>
      <c r="C79" s="35" t="str">
        <f>IF(ISTEXT('Harmonogram rzeczowo-finansowy'!H75),'Harmonogram rzeczowo-finansowy'!H75,"")</f>
        <v/>
      </c>
      <c r="D79" s="35" t="str">
        <f>IF(ISTEXT('Harmonogram rzeczowo-finansowy'!K75),'Harmonogram rzeczowo-finansowy'!K75,"")</f>
        <v/>
      </c>
      <c r="E79" s="144" t="str">
        <f>IF(ISTEXT('Harmonogram rzeczowo-finansowy'!L75),'Harmonogram rzeczowo-finansowy'!L75,"")</f>
        <v/>
      </c>
      <c r="F79" s="47"/>
      <c r="G79" s="43"/>
      <c r="H79" s="43"/>
      <c r="I79" s="43"/>
      <c r="J79" s="48"/>
    </row>
    <row r="80" spans="2:10" ht="31.5" x14ac:dyDescent="0.25">
      <c r="B80" s="34">
        <f>'Harmonogram rzeczowo-finansowy'!B76</f>
        <v>74</v>
      </c>
      <c r="C80" s="34" t="str">
        <f>IF(ISTEXT('Harmonogram rzeczowo-finansowy'!H76),'Harmonogram rzeczowo-finansowy'!H76,"")</f>
        <v/>
      </c>
      <c r="D80" s="34" t="str">
        <f>IF(ISTEXT('Harmonogram rzeczowo-finansowy'!K76),'Harmonogram rzeczowo-finansowy'!K76,"")</f>
        <v/>
      </c>
      <c r="E80" s="145" t="str">
        <f>IF(ISTEXT('Harmonogram rzeczowo-finansowy'!L76),'Harmonogram rzeczowo-finansowy'!L76,"")</f>
        <v/>
      </c>
      <c r="F80" s="45"/>
      <c r="G80" s="44"/>
      <c r="H80" s="44"/>
      <c r="I80" s="44"/>
      <c r="J80" s="46"/>
    </row>
    <row r="81" spans="2:10" ht="31.5" x14ac:dyDescent="0.25">
      <c r="B81" s="35">
        <f>'Harmonogram rzeczowo-finansowy'!B77</f>
        <v>75</v>
      </c>
      <c r="C81" s="35" t="str">
        <f>IF(ISTEXT('Harmonogram rzeczowo-finansowy'!H77),'Harmonogram rzeczowo-finansowy'!H77,"")</f>
        <v/>
      </c>
      <c r="D81" s="35" t="str">
        <f>IF(ISTEXT('Harmonogram rzeczowo-finansowy'!K77),'Harmonogram rzeczowo-finansowy'!K77,"")</f>
        <v/>
      </c>
      <c r="E81" s="144" t="str">
        <f>IF(ISTEXT('Harmonogram rzeczowo-finansowy'!L77),'Harmonogram rzeczowo-finansowy'!L77,"")</f>
        <v/>
      </c>
      <c r="F81" s="47"/>
      <c r="G81" s="43"/>
      <c r="H81" s="43"/>
      <c r="I81" s="43"/>
      <c r="J81" s="48"/>
    </row>
    <row r="82" spans="2:10" ht="31.5" x14ac:dyDescent="0.25">
      <c r="B82" s="34">
        <f>'Harmonogram rzeczowo-finansowy'!B78</f>
        <v>76</v>
      </c>
      <c r="C82" s="34" t="str">
        <f>IF(ISTEXT('Harmonogram rzeczowo-finansowy'!H78),'Harmonogram rzeczowo-finansowy'!H78,"")</f>
        <v/>
      </c>
      <c r="D82" s="34" t="str">
        <f>IF(ISTEXT('Harmonogram rzeczowo-finansowy'!K78),'Harmonogram rzeczowo-finansowy'!K78,"")</f>
        <v/>
      </c>
      <c r="E82" s="145" t="str">
        <f>IF(ISTEXT('Harmonogram rzeczowo-finansowy'!L78),'Harmonogram rzeczowo-finansowy'!L78,"")</f>
        <v/>
      </c>
      <c r="F82" s="45"/>
      <c r="G82" s="44"/>
      <c r="H82" s="44"/>
      <c r="I82" s="44"/>
      <c r="J82" s="46"/>
    </row>
    <row r="83" spans="2:10" ht="31.5" x14ac:dyDescent="0.25">
      <c r="B83" s="35">
        <f>'Harmonogram rzeczowo-finansowy'!B79</f>
        <v>77</v>
      </c>
      <c r="C83" s="35" t="str">
        <f>IF(ISTEXT('Harmonogram rzeczowo-finansowy'!H79),'Harmonogram rzeczowo-finansowy'!H79,"")</f>
        <v/>
      </c>
      <c r="D83" s="35" t="str">
        <f>IF(ISTEXT('Harmonogram rzeczowo-finansowy'!K79),'Harmonogram rzeczowo-finansowy'!K79,"")</f>
        <v/>
      </c>
      <c r="E83" s="144" t="str">
        <f>IF(ISTEXT('Harmonogram rzeczowo-finansowy'!L79),'Harmonogram rzeczowo-finansowy'!L79,"")</f>
        <v/>
      </c>
      <c r="F83" s="47"/>
      <c r="G83" s="43"/>
      <c r="H83" s="43"/>
      <c r="I83" s="43"/>
      <c r="J83" s="48"/>
    </row>
    <row r="84" spans="2:10" ht="31.5" x14ac:dyDescent="0.25">
      <c r="B84" s="34">
        <f>'Harmonogram rzeczowo-finansowy'!B80</f>
        <v>78</v>
      </c>
      <c r="C84" s="34" t="str">
        <f>IF(ISTEXT('Harmonogram rzeczowo-finansowy'!H80),'Harmonogram rzeczowo-finansowy'!H80,"")</f>
        <v/>
      </c>
      <c r="D84" s="34" t="str">
        <f>IF(ISTEXT('Harmonogram rzeczowo-finansowy'!K80),'Harmonogram rzeczowo-finansowy'!K80,"")</f>
        <v/>
      </c>
      <c r="E84" s="145" t="str">
        <f>IF(ISTEXT('Harmonogram rzeczowo-finansowy'!L80),'Harmonogram rzeczowo-finansowy'!L80,"")</f>
        <v/>
      </c>
      <c r="F84" s="45"/>
      <c r="G84" s="44"/>
      <c r="H84" s="44"/>
      <c r="I84" s="44"/>
      <c r="J84" s="46"/>
    </row>
    <row r="85" spans="2:10" ht="31.5" x14ac:dyDescent="0.25">
      <c r="B85" s="35">
        <f>'Harmonogram rzeczowo-finansowy'!B81</f>
        <v>79</v>
      </c>
      <c r="C85" s="35" t="str">
        <f>IF(ISTEXT('Harmonogram rzeczowo-finansowy'!H81),'Harmonogram rzeczowo-finansowy'!H81,"")</f>
        <v/>
      </c>
      <c r="D85" s="35" t="str">
        <f>IF(ISTEXT('Harmonogram rzeczowo-finansowy'!K81),'Harmonogram rzeczowo-finansowy'!K81,"")</f>
        <v/>
      </c>
      <c r="E85" s="144" t="str">
        <f>IF(ISTEXT('Harmonogram rzeczowo-finansowy'!L81),'Harmonogram rzeczowo-finansowy'!L81,"")</f>
        <v/>
      </c>
      <c r="F85" s="47"/>
      <c r="G85" s="43"/>
      <c r="H85" s="43"/>
      <c r="I85" s="43"/>
      <c r="J85" s="48"/>
    </row>
    <row r="86" spans="2:10" ht="31.5" x14ac:dyDescent="0.25">
      <c r="B86" s="34">
        <f>'Harmonogram rzeczowo-finansowy'!B82</f>
        <v>80</v>
      </c>
      <c r="C86" s="34" t="str">
        <f>IF(ISTEXT('Harmonogram rzeczowo-finansowy'!H82),'Harmonogram rzeczowo-finansowy'!H82,"")</f>
        <v/>
      </c>
      <c r="D86" s="34" t="str">
        <f>IF(ISTEXT('Harmonogram rzeczowo-finansowy'!K82),'Harmonogram rzeczowo-finansowy'!K82,"")</f>
        <v/>
      </c>
      <c r="E86" s="145" t="str">
        <f>IF(ISTEXT('Harmonogram rzeczowo-finansowy'!L82),'Harmonogram rzeczowo-finansowy'!L82,"")</f>
        <v/>
      </c>
      <c r="F86" s="45"/>
      <c r="G86" s="44"/>
      <c r="H86" s="44"/>
      <c r="I86" s="44"/>
      <c r="J86" s="46"/>
    </row>
    <row r="87" spans="2:10" ht="31.5" x14ac:dyDescent="0.25">
      <c r="B87" s="35">
        <f>'Harmonogram rzeczowo-finansowy'!B83</f>
        <v>81</v>
      </c>
      <c r="C87" s="35" t="str">
        <f>IF(ISTEXT('Harmonogram rzeczowo-finansowy'!H83),'Harmonogram rzeczowo-finansowy'!H83,"")</f>
        <v/>
      </c>
      <c r="D87" s="35" t="str">
        <f>IF(ISTEXT('Harmonogram rzeczowo-finansowy'!K83),'Harmonogram rzeczowo-finansowy'!K83,"")</f>
        <v/>
      </c>
      <c r="E87" s="144" t="str">
        <f>IF(ISTEXT('Harmonogram rzeczowo-finansowy'!L83),'Harmonogram rzeczowo-finansowy'!L83,"")</f>
        <v/>
      </c>
      <c r="F87" s="47"/>
      <c r="G87" s="43"/>
      <c r="H87" s="43"/>
      <c r="I87" s="43"/>
      <c r="J87" s="48"/>
    </row>
    <row r="88" spans="2:10" ht="31.5" x14ac:dyDescent="0.25">
      <c r="B88" s="34">
        <f>'Harmonogram rzeczowo-finansowy'!B84</f>
        <v>82</v>
      </c>
      <c r="C88" s="34" t="str">
        <f>IF(ISTEXT('Harmonogram rzeczowo-finansowy'!H84),'Harmonogram rzeczowo-finansowy'!H84,"")</f>
        <v/>
      </c>
      <c r="D88" s="34" t="str">
        <f>IF(ISTEXT('Harmonogram rzeczowo-finansowy'!K84),'Harmonogram rzeczowo-finansowy'!K84,"")</f>
        <v/>
      </c>
      <c r="E88" s="145" t="str">
        <f>IF(ISTEXT('Harmonogram rzeczowo-finansowy'!L84),'Harmonogram rzeczowo-finansowy'!L84,"")</f>
        <v/>
      </c>
      <c r="F88" s="45"/>
      <c r="G88" s="44"/>
      <c r="H88" s="44"/>
      <c r="I88" s="44"/>
      <c r="J88" s="46"/>
    </row>
    <row r="89" spans="2:10" ht="31.5" x14ac:dyDescent="0.25">
      <c r="B89" s="35">
        <f>'Harmonogram rzeczowo-finansowy'!B85</f>
        <v>83</v>
      </c>
      <c r="C89" s="35" t="str">
        <f>IF(ISTEXT('Harmonogram rzeczowo-finansowy'!H85),'Harmonogram rzeczowo-finansowy'!H85,"")</f>
        <v/>
      </c>
      <c r="D89" s="35" t="str">
        <f>IF(ISTEXT('Harmonogram rzeczowo-finansowy'!K85),'Harmonogram rzeczowo-finansowy'!K85,"")</f>
        <v/>
      </c>
      <c r="E89" s="144" t="str">
        <f>IF(ISTEXT('Harmonogram rzeczowo-finansowy'!L85),'Harmonogram rzeczowo-finansowy'!L85,"")</f>
        <v/>
      </c>
      <c r="F89" s="47"/>
      <c r="G89" s="43"/>
      <c r="H89" s="43"/>
      <c r="I89" s="43"/>
      <c r="J89" s="48"/>
    </row>
    <row r="90" spans="2:10" ht="31.5" x14ac:dyDescent="0.25">
      <c r="B90" s="34">
        <f>'Harmonogram rzeczowo-finansowy'!B86</f>
        <v>84</v>
      </c>
      <c r="C90" s="34" t="str">
        <f>IF(ISTEXT('Harmonogram rzeczowo-finansowy'!H86),'Harmonogram rzeczowo-finansowy'!H86,"")</f>
        <v/>
      </c>
      <c r="D90" s="34" t="str">
        <f>IF(ISTEXT('Harmonogram rzeczowo-finansowy'!K86),'Harmonogram rzeczowo-finansowy'!K86,"")</f>
        <v/>
      </c>
      <c r="E90" s="145" t="str">
        <f>IF(ISTEXT('Harmonogram rzeczowo-finansowy'!L86),'Harmonogram rzeczowo-finansowy'!L86,"")</f>
        <v/>
      </c>
      <c r="F90" s="45"/>
      <c r="G90" s="44"/>
      <c r="H90" s="44"/>
      <c r="I90" s="44"/>
      <c r="J90" s="46"/>
    </row>
    <row r="91" spans="2:10" ht="31.5" x14ac:dyDescent="0.25">
      <c r="B91" s="35">
        <f>'Harmonogram rzeczowo-finansowy'!B87</f>
        <v>85</v>
      </c>
      <c r="C91" s="35" t="str">
        <f>IF(ISTEXT('Harmonogram rzeczowo-finansowy'!H87),'Harmonogram rzeczowo-finansowy'!H87,"")</f>
        <v/>
      </c>
      <c r="D91" s="35" t="str">
        <f>IF(ISTEXT('Harmonogram rzeczowo-finansowy'!K87),'Harmonogram rzeczowo-finansowy'!K87,"")</f>
        <v/>
      </c>
      <c r="E91" s="144" t="str">
        <f>IF(ISTEXT('Harmonogram rzeczowo-finansowy'!L87),'Harmonogram rzeczowo-finansowy'!L87,"")</f>
        <v/>
      </c>
      <c r="F91" s="47"/>
      <c r="G91" s="43"/>
      <c r="H91" s="43"/>
      <c r="I91" s="43"/>
      <c r="J91" s="48"/>
    </row>
    <row r="92" spans="2:10" ht="31.5" x14ac:dyDescent="0.25">
      <c r="B92" s="34">
        <f>'Harmonogram rzeczowo-finansowy'!B88</f>
        <v>86</v>
      </c>
      <c r="C92" s="34" t="str">
        <f>IF(ISTEXT('Harmonogram rzeczowo-finansowy'!H88),'Harmonogram rzeczowo-finansowy'!H88,"")</f>
        <v/>
      </c>
      <c r="D92" s="34" t="str">
        <f>IF(ISTEXT('Harmonogram rzeczowo-finansowy'!K88),'Harmonogram rzeczowo-finansowy'!K88,"")</f>
        <v/>
      </c>
      <c r="E92" s="145" t="str">
        <f>IF(ISTEXT('Harmonogram rzeczowo-finansowy'!L88),'Harmonogram rzeczowo-finansowy'!L88,"")</f>
        <v/>
      </c>
      <c r="F92" s="45"/>
      <c r="G92" s="44"/>
      <c r="H92" s="44"/>
      <c r="I92" s="44"/>
      <c r="J92" s="46"/>
    </row>
    <row r="93" spans="2:10" ht="31.5" x14ac:dyDescent="0.25">
      <c r="B93" s="35">
        <f>'Harmonogram rzeczowo-finansowy'!B89</f>
        <v>87</v>
      </c>
      <c r="C93" s="35" t="str">
        <f>IF(ISTEXT('Harmonogram rzeczowo-finansowy'!H89),'Harmonogram rzeczowo-finansowy'!H89,"")</f>
        <v/>
      </c>
      <c r="D93" s="35" t="str">
        <f>IF(ISTEXT('Harmonogram rzeczowo-finansowy'!K89),'Harmonogram rzeczowo-finansowy'!K89,"")</f>
        <v/>
      </c>
      <c r="E93" s="144" t="str">
        <f>IF(ISTEXT('Harmonogram rzeczowo-finansowy'!L89),'Harmonogram rzeczowo-finansowy'!L89,"")</f>
        <v/>
      </c>
      <c r="F93" s="47"/>
      <c r="G93" s="43"/>
      <c r="H93" s="43"/>
      <c r="I93" s="43"/>
      <c r="J93" s="48"/>
    </row>
    <row r="94" spans="2:10" ht="31.5" x14ac:dyDescent="0.25">
      <c r="B94" s="34">
        <f>'Harmonogram rzeczowo-finansowy'!B90</f>
        <v>88</v>
      </c>
      <c r="C94" s="34" t="str">
        <f>IF(ISTEXT('Harmonogram rzeczowo-finansowy'!H90),'Harmonogram rzeczowo-finansowy'!H90,"")</f>
        <v/>
      </c>
      <c r="D94" s="34" t="str">
        <f>IF(ISTEXT('Harmonogram rzeczowo-finansowy'!K90),'Harmonogram rzeczowo-finansowy'!K90,"")</f>
        <v/>
      </c>
      <c r="E94" s="145" t="str">
        <f>IF(ISTEXT('Harmonogram rzeczowo-finansowy'!L90),'Harmonogram rzeczowo-finansowy'!L90,"")</f>
        <v/>
      </c>
      <c r="F94" s="45"/>
      <c r="G94" s="44"/>
      <c r="H94" s="44"/>
      <c r="I94" s="44"/>
      <c r="J94" s="46"/>
    </row>
    <row r="95" spans="2:10" ht="31.5" x14ac:dyDescent="0.25">
      <c r="B95" s="35">
        <f>'Harmonogram rzeczowo-finansowy'!B91</f>
        <v>89</v>
      </c>
      <c r="C95" s="35" t="str">
        <f>IF(ISTEXT('Harmonogram rzeczowo-finansowy'!H91),'Harmonogram rzeczowo-finansowy'!H91,"")</f>
        <v/>
      </c>
      <c r="D95" s="35" t="str">
        <f>IF(ISTEXT('Harmonogram rzeczowo-finansowy'!K91),'Harmonogram rzeczowo-finansowy'!K91,"")</f>
        <v/>
      </c>
      <c r="E95" s="144" t="str">
        <f>IF(ISTEXT('Harmonogram rzeczowo-finansowy'!L91),'Harmonogram rzeczowo-finansowy'!L91,"")</f>
        <v/>
      </c>
      <c r="F95" s="47"/>
      <c r="G95" s="43"/>
      <c r="H95" s="43"/>
      <c r="I95" s="43"/>
      <c r="J95" s="48"/>
    </row>
    <row r="96" spans="2:10" ht="31.5" x14ac:dyDescent="0.25">
      <c r="B96" s="34">
        <f>'Harmonogram rzeczowo-finansowy'!B92</f>
        <v>90</v>
      </c>
      <c r="C96" s="34" t="str">
        <f>IF(ISTEXT('Harmonogram rzeczowo-finansowy'!H92),'Harmonogram rzeczowo-finansowy'!H92,"")</f>
        <v/>
      </c>
      <c r="D96" s="34" t="str">
        <f>IF(ISTEXT('Harmonogram rzeczowo-finansowy'!K92),'Harmonogram rzeczowo-finansowy'!K92,"")</f>
        <v/>
      </c>
      <c r="E96" s="145" t="str">
        <f>IF(ISTEXT('Harmonogram rzeczowo-finansowy'!L92),'Harmonogram rzeczowo-finansowy'!L92,"")</f>
        <v/>
      </c>
      <c r="F96" s="45"/>
      <c r="G96" s="44"/>
      <c r="H96" s="44"/>
      <c r="I96" s="44"/>
      <c r="J96" s="46"/>
    </row>
    <row r="97" spans="2:10" ht="31.5" x14ac:dyDescent="0.25">
      <c r="B97" s="35">
        <f>'Harmonogram rzeczowo-finansowy'!B93</f>
        <v>91</v>
      </c>
      <c r="C97" s="35" t="str">
        <f>IF(ISTEXT('Harmonogram rzeczowo-finansowy'!H93),'Harmonogram rzeczowo-finansowy'!H93,"")</f>
        <v/>
      </c>
      <c r="D97" s="35" t="str">
        <f>IF(ISTEXT('Harmonogram rzeczowo-finansowy'!K93),'Harmonogram rzeczowo-finansowy'!K93,"")</f>
        <v/>
      </c>
      <c r="E97" s="144" t="str">
        <f>IF(ISTEXT('Harmonogram rzeczowo-finansowy'!L93),'Harmonogram rzeczowo-finansowy'!L93,"")</f>
        <v/>
      </c>
      <c r="F97" s="47"/>
      <c r="G97" s="43"/>
      <c r="H97" s="43"/>
      <c r="I97" s="43"/>
      <c r="J97" s="48"/>
    </row>
    <row r="98" spans="2:10" ht="31.5" x14ac:dyDescent="0.25">
      <c r="B98" s="34">
        <f>'Harmonogram rzeczowo-finansowy'!B94</f>
        <v>92</v>
      </c>
      <c r="C98" s="34" t="str">
        <f>IF(ISTEXT('Harmonogram rzeczowo-finansowy'!H94),'Harmonogram rzeczowo-finansowy'!H94,"")</f>
        <v/>
      </c>
      <c r="D98" s="34" t="str">
        <f>IF(ISTEXT('Harmonogram rzeczowo-finansowy'!K94),'Harmonogram rzeczowo-finansowy'!K94,"")</f>
        <v/>
      </c>
      <c r="E98" s="145" t="str">
        <f>IF(ISTEXT('Harmonogram rzeczowo-finansowy'!L94),'Harmonogram rzeczowo-finansowy'!L94,"")</f>
        <v/>
      </c>
      <c r="F98" s="45"/>
      <c r="G98" s="44"/>
      <c r="H98" s="44"/>
      <c r="I98" s="44"/>
      <c r="J98" s="46"/>
    </row>
    <row r="99" spans="2:10" ht="31.5" x14ac:dyDescent="0.25">
      <c r="B99" s="35">
        <f>'Harmonogram rzeczowo-finansowy'!B95</f>
        <v>93</v>
      </c>
      <c r="C99" s="35" t="str">
        <f>IF(ISTEXT('Harmonogram rzeczowo-finansowy'!H95),'Harmonogram rzeczowo-finansowy'!H95,"")</f>
        <v/>
      </c>
      <c r="D99" s="35" t="str">
        <f>IF(ISTEXT('Harmonogram rzeczowo-finansowy'!K95),'Harmonogram rzeczowo-finansowy'!K95,"")</f>
        <v/>
      </c>
      <c r="E99" s="144" t="str">
        <f>IF(ISTEXT('Harmonogram rzeczowo-finansowy'!L95),'Harmonogram rzeczowo-finansowy'!L95,"")</f>
        <v/>
      </c>
      <c r="F99" s="47"/>
      <c r="G99" s="43"/>
      <c r="H99" s="43"/>
      <c r="I99" s="43"/>
      <c r="J99" s="48"/>
    </row>
    <row r="100" spans="2:10" ht="31.5" x14ac:dyDescent="0.25">
      <c r="B100" s="34">
        <f>'Harmonogram rzeczowo-finansowy'!B96</f>
        <v>94</v>
      </c>
      <c r="C100" s="34" t="str">
        <f>IF(ISTEXT('Harmonogram rzeczowo-finansowy'!H96),'Harmonogram rzeczowo-finansowy'!H96,"")</f>
        <v/>
      </c>
      <c r="D100" s="34" t="str">
        <f>IF(ISTEXT('Harmonogram rzeczowo-finansowy'!K96),'Harmonogram rzeczowo-finansowy'!K96,"")</f>
        <v/>
      </c>
      <c r="E100" s="145" t="str">
        <f>IF(ISTEXT('Harmonogram rzeczowo-finansowy'!L96),'Harmonogram rzeczowo-finansowy'!L96,"")</f>
        <v/>
      </c>
      <c r="F100" s="45"/>
      <c r="G100" s="44"/>
      <c r="H100" s="44"/>
      <c r="I100" s="44"/>
      <c r="J100" s="46"/>
    </row>
    <row r="101" spans="2:10" ht="31.5" x14ac:dyDescent="0.25">
      <c r="B101" s="35">
        <f>'Harmonogram rzeczowo-finansowy'!B97</f>
        <v>95</v>
      </c>
      <c r="C101" s="35" t="str">
        <f>IF(ISTEXT('Harmonogram rzeczowo-finansowy'!H97),'Harmonogram rzeczowo-finansowy'!H97,"")</f>
        <v/>
      </c>
      <c r="D101" s="35" t="str">
        <f>IF(ISTEXT('Harmonogram rzeczowo-finansowy'!K97),'Harmonogram rzeczowo-finansowy'!K97,"")</f>
        <v/>
      </c>
      <c r="E101" s="144" t="str">
        <f>IF(ISTEXT('Harmonogram rzeczowo-finansowy'!L97),'Harmonogram rzeczowo-finansowy'!L97,"")</f>
        <v/>
      </c>
      <c r="F101" s="47"/>
      <c r="G101" s="43"/>
      <c r="H101" s="43"/>
      <c r="I101" s="43"/>
      <c r="J101" s="48"/>
    </row>
    <row r="102" spans="2:10" ht="31.5" x14ac:dyDescent="0.25">
      <c r="B102" s="34">
        <f>'Harmonogram rzeczowo-finansowy'!B98</f>
        <v>96</v>
      </c>
      <c r="C102" s="34" t="str">
        <f>IF(ISTEXT('Harmonogram rzeczowo-finansowy'!H98),'Harmonogram rzeczowo-finansowy'!H98,"")</f>
        <v/>
      </c>
      <c r="D102" s="34" t="str">
        <f>IF(ISTEXT('Harmonogram rzeczowo-finansowy'!K98),'Harmonogram rzeczowo-finansowy'!K98,"")</f>
        <v/>
      </c>
      <c r="E102" s="145" t="str">
        <f>IF(ISTEXT('Harmonogram rzeczowo-finansowy'!L98),'Harmonogram rzeczowo-finansowy'!L98,"")</f>
        <v/>
      </c>
      <c r="F102" s="49"/>
      <c r="G102" s="50"/>
      <c r="H102" s="50"/>
      <c r="I102" s="50"/>
      <c r="J102" s="51"/>
    </row>
    <row r="103" spans="2:10" x14ac:dyDescent="0.25">
      <c r="F103" s="1"/>
      <c r="G103" s="1"/>
      <c r="H103" s="1"/>
      <c r="I103" s="1"/>
      <c r="J103" s="1"/>
    </row>
    <row r="104" spans="2:10" x14ac:dyDescent="0.25">
      <c r="F104" s="1"/>
      <c r="G104" s="1"/>
      <c r="H104" s="1"/>
      <c r="I104" s="1"/>
      <c r="J104" s="1"/>
    </row>
    <row r="105" spans="2:10" x14ac:dyDescent="0.25">
      <c r="F105" s="1"/>
      <c r="G105" s="1"/>
      <c r="H105" s="1"/>
      <c r="I105" s="1"/>
      <c r="J105" s="1"/>
    </row>
    <row r="106" spans="2:10" x14ac:dyDescent="0.25">
      <c r="F106" s="1"/>
      <c r="G106" s="1"/>
      <c r="H106" s="1"/>
      <c r="I106" s="1"/>
      <c r="J106" s="1"/>
    </row>
    <row r="107" spans="2:10" x14ac:dyDescent="0.25">
      <c r="F107" s="1"/>
      <c r="G107" s="1"/>
      <c r="H107" s="1"/>
      <c r="I107" s="1"/>
      <c r="J107" s="1"/>
    </row>
    <row r="108" spans="2:10" x14ac:dyDescent="0.25">
      <c r="F108" s="1"/>
      <c r="G108" s="1"/>
      <c r="H108" s="1"/>
      <c r="I108" s="1"/>
      <c r="J108" s="1"/>
    </row>
    <row r="109" spans="2:10" x14ac:dyDescent="0.25">
      <c r="F109" s="1"/>
      <c r="G109" s="1"/>
      <c r="H109" s="1"/>
      <c r="I109" s="1"/>
      <c r="J109" s="1"/>
    </row>
    <row r="110" spans="2:10" x14ac:dyDescent="0.25">
      <c r="F110" s="1"/>
      <c r="G110" s="1"/>
      <c r="H110" s="1"/>
      <c r="I110" s="1"/>
      <c r="J110" s="1"/>
    </row>
    <row r="111" spans="2:10" x14ac:dyDescent="0.25">
      <c r="F111" s="1"/>
      <c r="G111" s="1"/>
      <c r="H111" s="1"/>
      <c r="I111" s="1"/>
      <c r="J111" s="1"/>
    </row>
    <row r="112" spans="2:10" x14ac:dyDescent="0.25">
      <c r="F112" s="1"/>
      <c r="G112" s="1"/>
      <c r="H112" s="1"/>
      <c r="I112" s="1"/>
      <c r="J112" s="1"/>
    </row>
    <row r="113" spans="6:10" x14ac:dyDescent="0.25">
      <c r="F113" s="1"/>
      <c r="G113" s="1"/>
      <c r="H113" s="1"/>
      <c r="I113" s="1"/>
      <c r="J113" s="1"/>
    </row>
    <row r="114" spans="6:10" x14ac:dyDescent="0.25">
      <c r="F114" s="1"/>
      <c r="G114" s="1"/>
      <c r="H114" s="1"/>
      <c r="I114" s="1"/>
      <c r="J114" s="1"/>
    </row>
    <row r="115" spans="6:10" x14ac:dyDescent="0.25">
      <c r="F115" s="1"/>
      <c r="G115" s="1"/>
      <c r="H115" s="1"/>
      <c r="I115" s="1"/>
      <c r="J115" s="1"/>
    </row>
    <row r="116" spans="6:10" x14ac:dyDescent="0.25">
      <c r="F116" s="1"/>
      <c r="G116" s="1"/>
      <c r="H116" s="1"/>
      <c r="I116" s="1"/>
      <c r="J116" s="1"/>
    </row>
    <row r="117" spans="6:10" x14ac:dyDescent="0.25">
      <c r="F117" s="1"/>
      <c r="G117" s="1"/>
      <c r="H117" s="1"/>
      <c r="I117" s="1"/>
      <c r="J117" s="1"/>
    </row>
    <row r="118" spans="6:10" x14ac:dyDescent="0.25">
      <c r="F118" s="1"/>
      <c r="G118" s="1"/>
      <c r="H118" s="1"/>
      <c r="I118" s="1"/>
      <c r="J118" s="1"/>
    </row>
    <row r="119" spans="6:10" x14ac:dyDescent="0.25">
      <c r="F119" s="1"/>
      <c r="G119" s="1"/>
      <c r="H119" s="1"/>
      <c r="I119" s="1"/>
      <c r="J119" s="1"/>
    </row>
    <row r="120" spans="6:10" x14ac:dyDescent="0.25">
      <c r="F120" s="1"/>
      <c r="G120" s="1"/>
      <c r="H120" s="1"/>
      <c r="I120" s="1"/>
      <c r="J120" s="1"/>
    </row>
    <row r="121" spans="6:10" x14ac:dyDescent="0.25">
      <c r="F121" s="1"/>
      <c r="G121" s="1"/>
      <c r="H121" s="1"/>
      <c r="I121" s="1"/>
      <c r="J121" s="1"/>
    </row>
    <row r="122" spans="6:10" x14ac:dyDescent="0.25">
      <c r="F122" s="1"/>
      <c r="G122" s="1"/>
      <c r="H122" s="1"/>
      <c r="I122" s="1"/>
      <c r="J122" s="1"/>
    </row>
    <row r="123" spans="6:10" x14ac:dyDescent="0.25">
      <c r="F123" s="1"/>
      <c r="G123" s="1"/>
      <c r="H123" s="1"/>
      <c r="I123" s="1"/>
      <c r="J123" s="1"/>
    </row>
    <row r="124" spans="6:10" x14ac:dyDescent="0.25">
      <c r="F124" s="1"/>
      <c r="G124" s="1"/>
      <c r="H124" s="1"/>
      <c r="I124" s="1"/>
      <c r="J124" s="1"/>
    </row>
    <row r="125" spans="6:10" x14ac:dyDescent="0.25">
      <c r="F125" s="1"/>
      <c r="G125" s="1"/>
      <c r="H125" s="1"/>
      <c r="I125" s="1"/>
      <c r="J125" s="1"/>
    </row>
    <row r="126" spans="6:10" x14ac:dyDescent="0.25">
      <c r="F126" s="1"/>
      <c r="G126" s="1"/>
      <c r="H126" s="1"/>
      <c r="I126" s="1"/>
      <c r="J126" s="1"/>
    </row>
    <row r="127" spans="6:10" x14ac:dyDescent="0.25">
      <c r="F127" s="1"/>
      <c r="G127" s="1"/>
      <c r="H127" s="1"/>
      <c r="I127" s="1"/>
      <c r="J127" s="1"/>
    </row>
    <row r="128" spans="6:10" x14ac:dyDescent="0.25">
      <c r="F128" s="1"/>
      <c r="G128" s="1"/>
      <c r="H128" s="1"/>
      <c r="I128" s="1"/>
      <c r="J128" s="1"/>
    </row>
    <row r="129" spans="6:10" x14ac:dyDescent="0.25">
      <c r="F129" s="1"/>
      <c r="G129" s="1"/>
      <c r="H129" s="1"/>
      <c r="I129" s="1"/>
      <c r="J129" s="1"/>
    </row>
    <row r="130" spans="6:10" x14ac:dyDescent="0.25">
      <c r="F130" s="1"/>
      <c r="G130" s="1"/>
      <c r="H130" s="1"/>
      <c r="I130" s="1"/>
      <c r="J130" s="1"/>
    </row>
    <row r="131" spans="6:10" x14ac:dyDescent="0.25">
      <c r="F131" s="1"/>
      <c r="G131" s="1"/>
      <c r="H131" s="1"/>
      <c r="I131" s="1"/>
      <c r="J131" s="1"/>
    </row>
    <row r="132" spans="6:10" x14ac:dyDescent="0.25">
      <c r="F132" s="1"/>
      <c r="G132" s="1"/>
      <c r="H132" s="1"/>
      <c r="I132" s="1"/>
      <c r="J132" s="1"/>
    </row>
    <row r="133" spans="6:10" x14ac:dyDescent="0.25">
      <c r="F133" s="1"/>
      <c r="G133" s="1"/>
      <c r="H133" s="1"/>
      <c r="I133" s="1"/>
      <c r="J133" s="1"/>
    </row>
    <row r="134" spans="6:10" x14ac:dyDescent="0.25">
      <c r="F134" s="1"/>
      <c r="G134" s="1"/>
      <c r="H134" s="1"/>
      <c r="I134" s="1"/>
      <c r="J134" s="1"/>
    </row>
    <row r="135" spans="6:10" x14ac:dyDescent="0.25">
      <c r="F135" s="1"/>
      <c r="G135" s="1"/>
      <c r="H135" s="1"/>
      <c r="I135" s="1"/>
      <c r="J135" s="1"/>
    </row>
    <row r="136" spans="6:10" x14ac:dyDescent="0.25">
      <c r="F136" s="1"/>
      <c r="G136" s="1"/>
      <c r="H136" s="1"/>
      <c r="I136" s="1"/>
      <c r="J136" s="1"/>
    </row>
    <row r="137" spans="6:10" x14ac:dyDescent="0.25">
      <c r="F137" s="1"/>
      <c r="G137" s="1"/>
      <c r="H137" s="1"/>
      <c r="I137" s="1"/>
      <c r="J137" s="1"/>
    </row>
    <row r="138" spans="6:10" x14ac:dyDescent="0.25">
      <c r="F138" s="1"/>
      <c r="G138" s="1"/>
      <c r="H138" s="1"/>
      <c r="I138" s="1"/>
      <c r="J138" s="1"/>
    </row>
    <row r="139" spans="6:10" x14ac:dyDescent="0.25">
      <c r="F139" s="1"/>
      <c r="G139" s="1"/>
      <c r="H139" s="1"/>
      <c r="I139" s="1"/>
      <c r="J139" s="1"/>
    </row>
    <row r="140" spans="6:10" x14ac:dyDescent="0.25">
      <c r="F140" s="1"/>
      <c r="G140" s="1"/>
      <c r="H140" s="1"/>
      <c r="I140" s="1"/>
      <c r="J140" s="1"/>
    </row>
  </sheetData>
  <autoFilter ref="B6:J102" xr:uid="{17C8A6C6-364B-4C97-AD58-69A91C276D90}"/>
  <mergeCells count="1">
    <mergeCell ref="F2:J2"/>
  </mergeCells>
  <phoneticPr fontId="10" type="noConversion"/>
  <conditionalFormatting sqref="F7:J102">
    <cfRule type="containsText" dxfId="3" priority="1" operator="containsText" text="2">
      <formula>NOT(ISERROR(SEARCH("2",F7)))</formula>
    </cfRule>
    <cfRule type="containsText" dxfId="2" priority="2" operator="containsText" text="1">
      <formula>NOT(ISERROR(SEARCH("1",F7)))</formula>
    </cfRule>
  </conditionalFormatting>
  <pageMargins left="0.7" right="0.7" top="0.75" bottom="0.75" header="0.3" footer="0.3"/>
  <pageSetup paperSize="8" scale="72"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2C99F8-5100-49E2-82B7-D48F40C34512}">
  <dimension ref="B1:P1048439"/>
  <sheetViews>
    <sheetView view="pageBreakPreview" zoomScale="60" zoomScaleNormal="85" workbookViewId="0">
      <selection activeCell="N29" sqref="N4:O29"/>
    </sheetView>
  </sheetViews>
  <sheetFormatPr defaultColWidth="9.140625" defaultRowHeight="15" x14ac:dyDescent="0.25"/>
  <cols>
    <col min="1" max="2" width="9.140625" style="1"/>
    <col min="3" max="3" width="4" style="1" customWidth="1"/>
    <col min="4" max="4" width="3.7109375" style="1" customWidth="1"/>
    <col min="5" max="5" width="3.42578125" style="1" customWidth="1"/>
    <col min="6" max="6" width="3.85546875" style="1" customWidth="1"/>
    <col min="7" max="7" width="4.140625" style="1" customWidth="1"/>
    <col min="8" max="8" width="20.28515625" style="1" customWidth="1"/>
    <col min="9" max="9" width="26" style="1" customWidth="1"/>
    <col min="10" max="10" width="90.42578125" style="1" customWidth="1"/>
    <col min="11" max="11" width="20.85546875" style="42" bestFit="1" customWidth="1"/>
    <col min="12" max="12" width="17.28515625" style="1" customWidth="1"/>
    <col min="13" max="13" width="30.85546875" style="1" customWidth="1"/>
    <col min="14" max="14" width="16.28515625" style="1" bestFit="1" customWidth="1"/>
    <col min="15" max="15" width="17.28515625" style="1" customWidth="1"/>
    <col min="16" max="16" width="18" style="52" customWidth="1"/>
    <col min="17" max="17" width="1.5703125" style="1" customWidth="1"/>
    <col min="18" max="16384" width="9.140625" style="1"/>
  </cols>
  <sheetData>
    <row r="1" spans="2:15" ht="15.75" thickBot="1" x14ac:dyDescent="0.3"/>
    <row r="2" spans="2:15" ht="48" customHeight="1" x14ac:dyDescent="0.25">
      <c r="L2" s="52"/>
      <c r="M2" s="287" t="s">
        <v>74</v>
      </c>
      <c r="N2" s="288"/>
      <c r="O2" s="289"/>
    </row>
    <row r="3" spans="2:15" ht="30" x14ac:dyDescent="0.25">
      <c r="B3" s="33" t="s">
        <v>79</v>
      </c>
      <c r="C3" s="33" t="s">
        <v>49</v>
      </c>
      <c r="D3" s="33" t="s">
        <v>50</v>
      </c>
      <c r="E3" s="33" t="s">
        <v>51</v>
      </c>
      <c r="F3" s="33" t="s">
        <v>52</v>
      </c>
      <c r="G3" s="33" t="s">
        <v>53</v>
      </c>
      <c r="H3" s="33" t="s">
        <v>78</v>
      </c>
      <c r="I3" s="33" t="s">
        <v>77</v>
      </c>
      <c r="J3" s="33" t="s">
        <v>80</v>
      </c>
      <c r="K3" s="33" t="s">
        <v>73</v>
      </c>
      <c r="L3" s="168" t="s">
        <v>117</v>
      </c>
      <c r="M3" s="119" t="s">
        <v>100</v>
      </c>
      <c r="N3" s="120" t="s">
        <v>116</v>
      </c>
      <c r="O3" s="56" t="s">
        <v>118</v>
      </c>
    </row>
    <row r="4" spans="2:15" ht="90" x14ac:dyDescent="0.25">
      <c r="B4" s="34">
        <f>'Harmonogram rzeczowo-finansowy'!B3</f>
        <v>1</v>
      </c>
      <c r="C4" s="34" t="str">
        <f>'Harmonogram rzeczowo-finansowy'!C3</f>
        <v/>
      </c>
      <c r="D4" s="34" t="str">
        <f>'Harmonogram rzeczowo-finansowy'!D3</f>
        <v/>
      </c>
      <c r="E4" s="34" t="str">
        <f>'Harmonogram rzeczowo-finansowy'!E3</f>
        <v/>
      </c>
      <c r="F4" s="34" t="str">
        <f>'Harmonogram rzeczowo-finansowy'!F3</f>
        <v>1</v>
      </c>
      <c r="G4" s="34" t="str">
        <f>'Harmonogram rzeczowo-finansowy'!G3</f>
        <v/>
      </c>
      <c r="H4" s="34" t="str">
        <f>'Harmonogram rzeczowo-finansowy'!H3</f>
        <v>Gmina Śrem</v>
      </c>
      <c r="I4" s="34" t="str">
        <f>'Harmonogram rzeczowo-finansowy'!K3</f>
        <v>Budowa energooszczędnego oświetlenia ulicznego</v>
      </c>
      <c r="J4" s="34" t="str">
        <f>'Harmonogram rzeczowo-finansowy'!L3</f>
        <v>W ramach przedsięwzięcia przewiduje się montaż nowoczesnych opraw oświetleniowych LED, instalację nowych słupów oświetleniowych wraz z okablowaniem oraz wdrożenie systemów sterowania umożliwiających regulację natężenia światła w zależności od potrzeb. Realizacja inwestycji ma na celu poprawę bezpieczeństwa uczestników ruchu drogowego i mieszkańców, zmniejszenie zużycia energii elektrycznej oraz ograniczenie emisji dwutlenku węgla i kosztów eksploatacyjnych gminy. Planuje się budowę 490 lamp na terenie całej gminy Śrem.</v>
      </c>
      <c r="K4" s="40">
        <f>'Harmonogram rzeczowo-finansowy'!Q3</f>
        <v>8000000</v>
      </c>
      <c r="L4" s="169" t="str">
        <f>_xlfn.CONCAT('Harmonogram rzeczowo-finansowy'!N3," / ",'Harmonogram rzeczowo-finansowy'!O3)</f>
        <v>2026 / 2036</v>
      </c>
      <c r="M4" s="57" t="s">
        <v>157</v>
      </c>
      <c r="N4" s="152">
        <v>0</v>
      </c>
      <c r="O4" s="151">
        <v>1</v>
      </c>
    </row>
    <row r="5" spans="2:15" ht="120" x14ac:dyDescent="0.25">
      <c r="B5" s="35">
        <f>'Harmonogram rzeczowo-finansowy'!B4</f>
        <v>2</v>
      </c>
      <c r="C5" s="35" t="str">
        <f>'Harmonogram rzeczowo-finansowy'!C4</f>
        <v/>
      </c>
      <c r="D5" s="35" t="str">
        <f>'Harmonogram rzeczowo-finansowy'!D4</f>
        <v/>
      </c>
      <c r="E5" s="35" t="str">
        <f>'Harmonogram rzeczowo-finansowy'!E4</f>
        <v/>
      </c>
      <c r="F5" s="35" t="str">
        <f>'Harmonogram rzeczowo-finansowy'!F4</f>
        <v>1</v>
      </c>
      <c r="G5" s="35" t="str">
        <f>'Harmonogram rzeczowo-finansowy'!G4</f>
        <v/>
      </c>
      <c r="H5" s="35" t="str">
        <f>'Harmonogram rzeczowo-finansowy'!H4</f>
        <v>Gmina Śrem</v>
      </c>
      <c r="I5" s="35" t="str">
        <f>'Harmonogram rzeczowo-finansowy'!K4</f>
        <v>Modernizacja oświetlenia na energooszczędne wraz z systemem inteligentnego zarządzania na terenie Gminy Śrem.</v>
      </c>
      <c r="J5" s="35" t="str">
        <f>'Harmonogram rzeczowo-finansowy'!L4</f>
        <v>Przedmiotem przedsięwzięcia jest modernizacja oświetlenia ulicznego na terenie gminy Śrem, obejmująca wymianę opraw oświetleniowych na energooszczędne oprawy LED wraz z wdrożeniem systemu inteligentnego zarządzania oświetleniem. Zakres rzeczowy obejmuje: demontaż obecnie eksploatowanych opraw; dostawę i montaż nowych opraw LED; instalację i konfigurację systemu inteligentnego sterowania oświetleniem (m.in. możliwość zdalnego zarządzania harmonogramem pracy, monitoringu zużycia energii); podłączenie opraw do istniejącej infrastruktury (słupy, zasilanie); wykonanie niezbędnych prób, pomiarów i odbiorów; uporządkowanie terenu po zakończeniu prac. Na terenie miasta Śrem planuje się wymianę 846 lamp.</v>
      </c>
      <c r="K5" s="41">
        <f>'Harmonogram rzeczowo-finansowy'!Q4</f>
        <v>4875925.84</v>
      </c>
      <c r="L5" s="170" t="str">
        <f>_xlfn.CONCAT('Harmonogram rzeczowo-finansowy'!N4," / ",'Harmonogram rzeczowo-finansowy'!O4)</f>
        <v>2026 / 2026</v>
      </c>
      <c r="M5" s="234" t="s">
        <v>164</v>
      </c>
      <c r="N5" s="153">
        <v>0</v>
      </c>
      <c r="O5" s="149">
        <v>1</v>
      </c>
    </row>
    <row r="6" spans="2:15" ht="90" x14ac:dyDescent="0.25">
      <c r="B6" s="34">
        <f>'Harmonogram rzeczowo-finansowy'!B5</f>
        <v>3</v>
      </c>
      <c r="C6" s="34" t="str">
        <f>'Harmonogram rzeczowo-finansowy'!C5</f>
        <v/>
      </c>
      <c r="D6" s="34" t="str">
        <f>'Harmonogram rzeczowo-finansowy'!D5</f>
        <v/>
      </c>
      <c r="E6" s="34" t="str">
        <f>'Harmonogram rzeczowo-finansowy'!E5</f>
        <v/>
      </c>
      <c r="F6" s="34" t="str">
        <f>'Harmonogram rzeczowo-finansowy'!F5</f>
        <v>1</v>
      </c>
      <c r="G6" s="34" t="str">
        <f>'Harmonogram rzeczowo-finansowy'!G5</f>
        <v/>
      </c>
      <c r="H6" s="34" t="str">
        <f>'Harmonogram rzeczowo-finansowy'!H5</f>
        <v>Gmina Śrem</v>
      </c>
      <c r="I6" s="34" t="str">
        <f>'Harmonogram rzeczowo-finansowy'!K5</f>
        <v>Wspieranie modernizacji źródeł ogrzewania</v>
      </c>
      <c r="J6" s="34" t="str">
        <f>'Harmonogram rzeczowo-finansowy'!L5</f>
        <v>Zadanie polega na udzielaniu mieszkańcom gminy wsparcia finansowego w formie dotacji celowych przeznaczonych na wymianę starych, nieefektywnych i wysokoemisyjnych źródeł ogrzewania na nowoczesne, ekologiczne i energooszczędne systemy grzewcze. Celem przedsięwzięcia jest poprawa jakości powietrza, ograniczenie emisji zanieczyszczeń oraz podniesienie efektywności energetycznej budynków mieszkalnych. Wsparcie może obejmować m.in. wymianę kotłów węglowych na piece gazowe, pompy ciepła.</v>
      </c>
      <c r="K6" s="40">
        <f>'Harmonogram rzeczowo-finansowy'!Q5</f>
        <v>1000000</v>
      </c>
      <c r="L6" s="169" t="str">
        <f>_xlfn.CONCAT('Harmonogram rzeczowo-finansowy'!N5," / ",'Harmonogram rzeczowo-finansowy'!O5)</f>
        <v>2026 / 2036</v>
      </c>
      <c r="M6" s="235" t="s">
        <v>235</v>
      </c>
      <c r="N6" s="152">
        <v>0</v>
      </c>
      <c r="O6" s="151">
        <v>1</v>
      </c>
    </row>
    <row r="7" spans="2:15" ht="45" x14ac:dyDescent="0.25">
      <c r="B7" s="35">
        <f>'Harmonogram rzeczowo-finansowy'!B6</f>
        <v>4</v>
      </c>
      <c r="C7" s="35" t="str">
        <f>'Harmonogram rzeczowo-finansowy'!C6</f>
        <v>2</v>
      </c>
      <c r="D7" s="35" t="str">
        <f>'Harmonogram rzeczowo-finansowy'!D6</f>
        <v/>
      </c>
      <c r="E7" s="35" t="str">
        <f>'Harmonogram rzeczowo-finansowy'!E6</f>
        <v/>
      </c>
      <c r="F7" s="35" t="str">
        <f>'Harmonogram rzeczowo-finansowy'!F6</f>
        <v>1</v>
      </c>
      <c r="G7" s="35" t="str">
        <f>'Harmonogram rzeczowo-finansowy'!G6</f>
        <v/>
      </c>
      <c r="H7" s="35" t="str">
        <f>'Harmonogram rzeczowo-finansowy'!H6</f>
        <v>Gmina Śrem</v>
      </c>
      <c r="I7" s="35" t="str">
        <f>'Harmonogram rzeczowo-finansowy'!K6</f>
        <v>Wspieranie wykorzystania odnawialnych źródeł energii</v>
      </c>
      <c r="J7" s="35" t="str">
        <f>'Harmonogram rzeczowo-finansowy'!L6</f>
        <v>Wspieranie przedsięwzięć związanych z wykorzystaniem odnawialnych źródeł energii – dotacje na montaż kolektorów słonecznych lub pomp ciepła</v>
      </c>
      <c r="K7" s="41">
        <f>'Harmonogram rzeczowo-finansowy'!Q6</f>
        <v>500000</v>
      </c>
      <c r="L7" s="171" t="str">
        <f>_xlfn.CONCAT('Harmonogram rzeczowo-finansowy'!N6," / ",'Harmonogram rzeczowo-finansowy'!O6)</f>
        <v>2026 / 2036</v>
      </c>
      <c r="M7" s="236" t="s">
        <v>179</v>
      </c>
      <c r="N7" s="178">
        <v>0</v>
      </c>
      <c r="O7" s="179">
        <v>1</v>
      </c>
    </row>
    <row r="8" spans="2:15" ht="45" x14ac:dyDescent="0.25">
      <c r="B8" s="34">
        <f>'Harmonogram rzeczowo-finansowy'!B7</f>
        <v>5</v>
      </c>
      <c r="C8" s="34" t="str">
        <f>'Harmonogram rzeczowo-finansowy'!C7</f>
        <v>1</v>
      </c>
      <c r="D8" s="34" t="str">
        <f>'Harmonogram rzeczowo-finansowy'!D7</f>
        <v/>
      </c>
      <c r="E8" s="34" t="str">
        <f>'Harmonogram rzeczowo-finansowy'!E7</f>
        <v/>
      </c>
      <c r="F8" s="34" t="str">
        <f>'Harmonogram rzeczowo-finansowy'!F7</f>
        <v/>
      </c>
      <c r="G8" s="34" t="str">
        <f>'Harmonogram rzeczowo-finansowy'!G7</f>
        <v/>
      </c>
      <c r="H8" s="34" t="str">
        <f>'Harmonogram rzeczowo-finansowy'!H7</f>
        <v>Gmina Śrem</v>
      </c>
      <c r="I8" s="34" t="str">
        <f>'Harmonogram rzeczowo-finansowy'!K7</f>
        <v>Likwidacja wyrobów zawierających azbest</v>
      </c>
      <c r="J8" s="34" t="str">
        <f>'Harmonogram rzeczowo-finansowy'!L7</f>
        <v>Likwidacja wyrobów zawierających azbest polega na usunięciu i unieszkodliwieniu materiałów, które zawierają włókna azbestu – np. płyt dachowych, elewacyjnych, rur czy izolacji. Zadanie realizowane na podstawie zgłoszeń od mieszkańców.</v>
      </c>
      <c r="K8" s="40">
        <f>'Harmonogram rzeczowo-finansowy'!Q7</f>
        <v>600000</v>
      </c>
      <c r="L8" s="169" t="str">
        <f>_xlfn.CONCAT('Harmonogram rzeczowo-finansowy'!N7," / ",'Harmonogram rzeczowo-finansowy'!O7)</f>
        <v>2026 / 2032</v>
      </c>
      <c r="M8" s="235" t="s">
        <v>178</v>
      </c>
      <c r="N8" s="180">
        <v>0</v>
      </c>
      <c r="O8" s="181">
        <v>1</v>
      </c>
    </row>
    <row r="9" spans="2:15" ht="60.95" customHeight="1" x14ac:dyDescent="0.25">
      <c r="B9" s="34">
        <f>'Harmonogram rzeczowo-finansowy'!B8</f>
        <v>6</v>
      </c>
      <c r="C9" s="34" t="str">
        <f>'Harmonogram rzeczowo-finansowy'!C8</f>
        <v/>
      </c>
      <c r="D9" s="34" t="str">
        <f>'Harmonogram rzeczowo-finansowy'!D8</f>
        <v/>
      </c>
      <c r="E9" s="34" t="str">
        <f>'Harmonogram rzeczowo-finansowy'!E8</f>
        <v/>
      </c>
      <c r="F9" s="34" t="str">
        <f>'Harmonogram rzeczowo-finansowy'!F8</f>
        <v/>
      </c>
      <c r="G9" s="34" t="str">
        <f>'Harmonogram rzeczowo-finansowy'!G8</f>
        <v>1</v>
      </c>
      <c r="H9" s="34" t="str">
        <f>'Harmonogram rzeczowo-finansowy'!H8</f>
        <v>Śremski Ośrodek Kultury</v>
      </c>
      <c r="I9" s="34" t="str">
        <f>'Harmonogram rzeczowo-finansowy'!K8</f>
        <v xml:space="preserve">Warsztaty edukacyjne z zakresu ochrony środowiska </v>
      </c>
      <c r="J9" s="34" t="str">
        <f>'Harmonogram rzeczowo-finansowy'!L8</f>
        <v>Organizacja warsztatów edukacyjnych, promujących ekologiczny styl życia i recykling, zakup materiałów do prowadzenia warsztatów. Miejsce realizacji ŚOK i sołectwa gminy Śrem</v>
      </c>
      <c r="K9" s="40" t="str">
        <f>'Harmonogram rzeczowo-finansowy'!Q8</f>
        <v>b.d.</v>
      </c>
      <c r="L9" s="172" t="str">
        <f>_xlfn.CONCAT('Harmonogram rzeczowo-finansowy'!N8," / ",'Harmonogram rzeczowo-finansowy'!O8)</f>
        <v>2026 / 2036</v>
      </c>
      <c r="M9" s="57" t="s">
        <v>278</v>
      </c>
      <c r="N9" s="148">
        <v>0</v>
      </c>
      <c r="O9" s="150">
        <v>1</v>
      </c>
    </row>
    <row r="10" spans="2:15" ht="135" x14ac:dyDescent="0.25">
      <c r="B10" s="35">
        <f>'Harmonogram rzeczowo-finansowy'!B9</f>
        <v>7</v>
      </c>
      <c r="C10" s="35" t="str">
        <f>'Harmonogram rzeczowo-finansowy'!C9</f>
        <v>2</v>
      </c>
      <c r="D10" s="35" t="str">
        <f>'Harmonogram rzeczowo-finansowy'!D9</f>
        <v>1</v>
      </c>
      <c r="E10" s="35" t="str">
        <f>'Harmonogram rzeczowo-finansowy'!E9</f>
        <v/>
      </c>
      <c r="F10" s="35" t="str">
        <f>'Harmonogram rzeczowo-finansowy'!F9</f>
        <v/>
      </c>
      <c r="G10" s="35" t="str">
        <f>'Harmonogram rzeczowo-finansowy'!G9</f>
        <v/>
      </c>
      <c r="H10" s="35" t="str">
        <f>'Harmonogram rzeczowo-finansowy'!H9</f>
        <v>Gmina Śrem</v>
      </c>
      <c r="I10" s="35" t="str">
        <f>'Harmonogram rzeczowo-finansowy'!K9</f>
        <v>Opracowanie koncepcji rozwoju „miejskich zielonych wysp”</v>
      </c>
      <c r="J10" s="35" t="str">
        <f>'Harmonogram rzeczowo-finansowy'!L9</f>
        <v>Opracowanie strategii rozwoju "miejskich zielonych wysp" z uwzględnieniem aspektów:
1.Ochrona i wykorzystanie BZI w  istniejących miejsc w krajobrazie miejskim 
2. Zaangażowanie społeczeństwa poprzez kampanię informacyjną do zgłaszania terenów, które mogłyby być objęte programem „TAK dla zielonych wysp”
3. Organizacja konkursów na najbogatsze biologicznie rabaty sąsiedzkie. 
4. „Oddawanie w użytkowanie” przestrzeni rabatowej dla rodzin lub grup sąsiedzkich, oznakowanych informacją, kto się opiekuje danym terenem.
5. Opracowanie harmonogramu koszenia trawników i pasów przy drogowych rotacyjnie z pozostawianiem pasów wspierających warunki dla flory i fauny</v>
      </c>
      <c r="K10" s="41" t="str">
        <f>'Harmonogram rzeczowo-finansowy'!Q9</f>
        <v>b.d.</v>
      </c>
      <c r="L10" s="170" t="str">
        <f>_xlfn.CONCAT('Harmonogram rzeczowo-finansowy'!N9," / ",'Harmonogram rzeczowo-finansowy'!O9)</f>
        <v>2026 / 2028</v>
      </c>
      <c r="M10" s="59" t="s">
        <v>158</v>
      </c>
      <c r="N10" s="147">
        <v>0</v>
      </c>
      <c r="O10" s="149">
        <v>1</v>
      </c>
    </row>
    <row r="11" spans="2:15" ht="45" x14ac:dyDescent="0.25">
      <c r="B11" s="34">
        <f>'Harmonogram rzeczowo-finansowy'!B10</f>
        <v>8</v>
      </c>
      <c r="C11" s="34" t="str">
        <f>'Harmonogram rzeczowo-finansowy'!C10</f>
        <v/>
      </c>
      <c r="D11" s="34" t="str">
        <f>'Harmonogram rzeczowo-finansowy'!D10</f>
        <v>1</v>
      </c>
      <c r="E11" s="34" t="str">
        <f>'Harmonogram rzeczowo-finansowy'!E10</f>
        <v/>
      </c>
      <c r="F11" s="34" t="str">
        <f>'Harmonogram rzeczowo-finansowy'!F10</f>
        <v/>
      </c>
      <c r="G11" s="34" t="str">
        <f>'Harmonogram rzeczowo-finansowy'!G10</f>
        <v/>
      </c>
      <c r="H11" s="34" t="str">
        <f>'Harmonogram rzeczowo-finansowy'!H10</f>
        <v>Gmina Śrem</v>
      </c>
      <c r="I11" s="34" t="str">
        <f>'Harmonogram rzeczowo-finansowy'!K10</f>
        <v>Uzupełnianie ubytków w nasadzeniach</v>
      </c>
      <c r="J11" s="34" t="str">
        <f>'Harmonogram rzeczowo-finansowy'!L10</f>
        <v>Przedsięwzięcie polega na uzupełnianiu ubytków w nasadzeniach drzew i krzewów na terenach publicznych m.in. w pasach drogowych, na skwerach i w parkach zarówno na terenie miasta jak i na terenach sołeckich.</v>
      </c>
      <c r="K11" s="40">
        <f>'Harmonogram rzeczowo-finansowy'!Q10</f>
        <v>500000</v>
      </c>
      <c r="L11" s="172" t="str">
        <f>_xlfn.CONCAT('Harmonogram rzeczowo-finansowy'!N10," / ",'Harmonogram rzeczowo-finansowy'!O10)</f>
        <v>2026 / 2036</v>
      </c>
      <c r="M11" s="57" t="s">
        <v>105</v>
      </c>
      <c r="N11" s="55" t="s">
        <v>276</v>
      </c>
      <c r="O11" s="58" t="s">
        <v>148</v>
      </c>
    </row>
    <row r="12" spans="2:15" ht="60" x14ac:dyDescent="0.25">
      <c r="B12" s="35">
        <f>'Harmonogram rzeczowo-finansowy'!B11</f>
        <v>9</v>
      </c>
      <c r="C12" s="35" t="str">
        <f>'Harmonogram rzeczowo-finansowy'!C11</f>
        <v/>
      </c>
      <c r="D12" s="35" t="str">
        <f>'Harmonogram rzeczowo-finansowy'!D11</f>
        <v>1</v>
      </c>
      <c r="E12" s="35" t="str">
        <f>'Harmonogram rzeczowo-finansowy'!E11</f>
        <v/>
      </c>
      <c r="F12" s="35" t="str">
        <f>'Harmonogram rzeczowo-finansowy'!F11</f>
        <v/>
      </c>
      <c r="G12" s="35" t="str">
        <f>'Harmonogram rzeczowo-finansowy'!G11</f>
        <v/>
      </c>
      <c r="H12" s="35" t="str">
        <f>'Harmonogram rzeczowo-finansowy'!H11</f>
        <v>Gmina Śrem</v>
      </c>
      <c r="I12" s="35" t="str">
        <f>'Harmonogram rzeczowo-finansowy'!K11</f>
        <v>Rewitalizacja zbiorników i cieków wodnych</v>
      </c>
      <c r="J12" s="35" t="str">
        <f>'Harmonogram rzeczowo-finansowy'!L11</f>
        <v xml:space="preserve">Przedsięwzięcie polega na oczyszczeniu, pogłębieniu lub odróżnieniu zbiorników i cieków wodnych zlokalizowanych na terenach należących do gminy, m.in. zbiornika na terenie Parku Śremskich Odlewników, tzw. Łabędziego Oczka w Parku Powstańców Wlkp. czy też cieku przepływającego przez MPE im. W. Puchalskiego. </v>
      </c>
      <c r="K12" s="41" t="str">
        <f>'Harmonogram rzeczowo-finansowy'!Q11</f>
        <v>b.d.</v>
      </c>
      <c r="L12" s="170" t="str">
        <f>_xlfn.CONCAT('Harmonogram rzeczowo-finansowy'!N11," / ",'Harmonogram rzeczowo-finansowy'!O11)</f>
        <v>2027 / 2029</v>
      </c>
      <c r="M12" s="156" t="s">
        <v>172</v>
      </c>
      <c r="N12" s="157">
        <v>0</v>
      </c>
      <c r="O12" s="158">
        <v>1</v>
      </c>
    </row>
    <row r="13" spans="2:15" ht="45" x14ac:dyDescent="0.25">
      <c r="B13" s="34">
        <f>'Harmonogram rzeczowo-finansowy'!B12</f>
        <v>10</v>
      </c>
      <c r="C13" s="34" t="str">
        <f>'Harmonogram rzeczowo-finansowy'!C12</f>
        <v/>
      </c>
      <c r="D13" s="34" t="str">
        <f>'Harmonogram rzeczowo-finansowy'!D12</f>
        <v/>
      </c>
      <c r="E13" s="34" t="str">
        <f>'Harmonogram rzeczowo-finansowy'!E12</f>
        <v/>
      </c>
      <c r="F13" s="34" t="str">
        <f>'Harmonogram rzeczowo-finansowy'!F12</f>
        <v/>
      </c>
      <c r="G13" s="34" t="str">
        <f>'Harmonogram rzeczowo-finansowy'!G12</f>
        <v>1</v>
      </c>
      <c r="H13" s="34" t="str">
        <f>'Harmonogram rzeczowo-finansowy'!H12</f>
        <v>Gmina Śrem</v>
      </c>
      <c r="I13" s="34" t="str">
        <f>'Harmonogram rzeczowo-finansowy'!K12</f>
        <v>Budowa ścieżek edukacyjnych na terenie parków miejskich w Śremie</v>
      </c>
      <c r="J13" s="34" t="str">
        <f>'Harmonogram rzeczowo-finansowy'!L12</f>
        <v>Przedsięwzięcie polega na wykonaniu ścieżek edukacyjnych w formie tablic i elementów przestrzennych o tematyce ekologicznej na terenie Parku Miejskiego im. Powstańców Wlkp. oraz MPE im. W. Puchalskiego.</v>
      </c>
      <c r="K13" s="40">
        <f>'Harmonogram rzeczowo-finansowy'!Q12</f>
        <v>300000</v>
      </c>
      <c r="L13" s="172" t="str">
        <f>_xlfn.CONCAT('Harmonogram rzeczowo-finansowy'!N12," / ",'Harmonogram rzeczowo-finansowy'!O12)</f>
        <v>2027 / 2028</v>
      </c>
      <c r="M13" s="57" t="s">
        <v>159</v>
      </c>
      <c r="N13" s="148">
        <v>0</v>
      </c>
      <c r="O13" s="150">
        <v>1</v>
      </c>
    </row>
    <row r="14" spans="2:15" ht="60" x14ac:dyDescent="0.25">
      <c r="B14" s="35">
        <f>'Harmonogram rzeczowo-finansowy'!B13</f>
        <v>11</v>
      </c>
      <c r="C14" s="35" t="str">
        <f>'Harmonogram rzeczowo-finansowy'!C13</f>
        <v/>
      </c>
      <c r="D14" s="35" t="str">
        <f>'Harmonogram rzeczowo-finansowy'!D13</f>
        <v>1</v>
      </c>
      <c r="E14" s="35" t="str">
        <f>'Harmonogram rzeczowo-finansowy'!E13</f>
        <v/>
      </c>
      <c r="F14" s="35" t="str">
        <f>'Harmonogram rzeczowo-finansowy'!F13</f>
        <v/>
      </c>
      <c r="G14" s="35" t="str">
        <f>'Harmonogram rzeczowo-finansowy'!G13</f>
        <v/>
      </c>
      <c r="H14" s="35" t="str">
        <f>'Harmonogram rzeczowo-finansowy'!H13</f>
        <v>Gmina Śrem</v>
      </c>
      <c r="I14" s="35" t="str">
        <f>'Harmonogram rzeczowo-finansowy'!K13</f>
        <v>Pielęgnacja istniejącego drzewostanu w Parku Miejskim im. Powstańców Wlkp.</v>
      </c>
      <c r="J14" s="35" t="str">
        <f>'Harmonogram rzeczowo-finansowy'!L13</f>
        <v xml:space="preserve">Przedsięwzięcie polega na wykonaniu prac pielęgnacyjnych na drzewach i krzewach w obszarze objętym inwentaryzacją w roku 2017 (aktualizacja styczeń 2025) oraz uzupełnienie ubytków w drzewostanie. </v>
      </c>
      <c r="K14" s="41">
        <f>'Harmonogram rzeczowo-finansowy'!Q13</f>
        <v>300000</v>
      </c>
      <c r="L14" s="170" t="str">
        <f>_xlfn.CONCAT('Harmonogram rzeczowo-finansowy'!N13," / ",'Harmonogram rzeczowo-finansowy'!O13)</f>
        <v>2026 / 2028</v>
      </c>
      <c r="M14" s="59" t="s">
        <v>160</v>
      </c>
      <c r="N14" s="147">
        <v>0</v>
      </c>
      <c r="O14" s="149">
        <v>1</v>
      </c>
    </row>
    <row r="15" spans="2:15" ht="105" x14ac:dyDescent="0.25">
      <c r="B15" s="34">
        <f>'Harmonogram rzeczowo-finansowy'!B14</f>
        <v>12</v>
      </c>
      <c r="C15" s="34" t="str">
        <f>'Harmonogram rzeczowo-finansowy'!C14</f>
        <v/>
      </c>
      <c r="D15" s="34" t="str">
        <f>'Harmonogram rzeczowo-finansowy'!D14</f>
        <v>1</v>
      </c>
      <c r="E15" s="34" t="str">
        <f>'Harmonogram rzeczowo-finansowy'!E14</f>
        <v/>
      </c>
      <c r="F15" s="34" t="str">
        <f>'Harmonogram rzeczowo-finansowy'!F14</f>
        <v/>
      </c>
      <c r="G15" s="34" t="str">
        <f>'Harmonogram rzeczowo-finansowy'!G14</f>
        <v/>
      </c>
      <c r="H15" s="34" t="str">
        <f>'Harmonogram rzeczowo-finansowy'!H14</f>
        <v>Gmina Śrem</v>
      </c>
      <c r="I15" s="34" t="str">
        <f>'Harmonogram rzeczowo-finansowy'!K14</f>
        <v>Kontynuacja rewitalizacji Parku Miejskiego im. Powstańców Wlkp.</v>
      </c>
      <c r="J15" s="34" t="str">
        <f>'Harmonogram rzeczowo-finansowy'!L14</f>
        <v>Park Miejski im. Powstańców Wlkp. zlokalizowany jest częściowo w strefie ochrony konserwatorskiej historycznego układu urbanistycznego miasta. Aby przywrócić jego świetność, zwiększyć atrakcyjność i zachęcić mieszkańców do aktywnego wypoczynku podjęto decyzję o konieczności rewitalizacji terenu.  W ramach opracowanej w 2017 r. koncepcji rewaloryzacji części parku, na przestrzenie ostatnich lat wykonano już część nowych alejek, oświetlenia, małej architektury, oczko wodne, nasadzenia drzew, krzewów i bylin. Kontynuacją prac będą m.in. alejki, oświetlenie i mała architektura na terenie Śremskiego Zoo oraz fontanna.</v>
      </c>
      <c r="K15" s="40" t="str">
        <f>'Harmonogram rzeczowo-finansowy'!Q14</f>
        <v>b.d.</v>
      </c>
      <c r="L15" s="172" t="str">
        <f>_xlfn.CONCAT('Harmonogram rzeczowo-finansowy'!N14," / ",'Harmonogram rzeczowo-finansowy'!O14)</f>
        <v>2026 / 2028</v>
      </c>
      <c r="M15" s="57" t="s">
        <v>161</v>
      </c>
      <c r="N15" s="148">
        <v>0</v>
      </c>
      <c r="O15" s="150">
        <v>1</v>
      </c>
    </row>
    <row r="16" spans="2:15" ht="90" x14ac:dyDescent="0.25">
      <c r="B16" s="34">
        <f>'Harmonogram rzeczowo-finansowy'!B15</f>
        <v>13</v>
      </c>
      <c r="C16" s="34" t="str">
        <f>'Harmonogram rzeczowo-finansowy'!C15</f>
        <v>2</v>
      </c>
      <c r="D16" s="34" t="str">
        <f>'Harmonogram rzeczowo-finansowy'!D15</f>
        <v/>
      </c>
      <c r="E16" s="34" t="str">
        <f>'Harmonogram rzeczowo-finansowy'!E15</f>
        <v/>
      </c>
      <c r="F16" s="34" t="str">
        <f>'Harmonogram rzeczowo-finansowy'!F15</f>
        <v/>
      </c>
      <c r="G16" s="34" t="str">
        <f>'Harmonogram rzeczowo-finansowy'!G15</f>
        <v>1</v>
      </c>
      <c r="H16" s="34" t="str">
        <f>'Harmonogram rzeczowo-finansowy'!H15</f>
        <v>Gmina Śrem</v>
      </c>
      <c r="I16" s="34" t="str">
        <f>'Harmonogram rzeczowo-finansowy'!K15</f>
        <v>Kampania edukacyjna nt. prawidłowej segregacji odpadów</v>
      </c>
      <c r="J16" s="34" t="str">
        <f>'Harmonogram rzeczowo-finansowy'!L15</f>
        <v>Przeprowadzenie kampanii informacyjnej (plakaty, spotkania, media lokalne) nt. zasad segregacji odpadów komunalnych polegać będzie na realizacji działań edukacyjnych na terenie gminy Śrem, obejmujących m.in. przygotowanie materiałów promocyjnych i organizację spotkań z mieszkańcami, których celem jest zwiększenie świadomości społecznej w zakresie prawidłowej segregacji odpadów, co może skutkować wzrostem ilości odpadów zbieranych selektywnie oraz pozytywnie wpłynąć na środowisko poprzez ograniczenie ilości odpadów zmieszanych.</v>
      </c>
      <c r="K16" s="40">
        <f>'Harmonogram rzeczowo-finansowy'!Q15</f>
        <v>1000000</v>
      </c>
      <c r="L16" s="172" t="str">
        <f>_xlfn.CONCAT('Harmonogram rzeczowo-finansowy'!N15," / ",'Harmonogram rzeczowo-finansowy'!O15)</f>
        <v>2026 / 2036</v>
      </c>
      <c r="M16" s="57" t="s">
        <v>162</v>
      </c>
      <c r="N16" s="148">
        <v>0</v>
      </c>
      <c r="O16" s="150">
        <v>1</v>
      </c>
    </row>
    <row r="17" spans="2:15" ht="90" x14ac:dyDescent="0.25">
      <c r="B17" s="35">
        <f>'Harmonogram rzeczowo-finansowy'!B16</f>
        <v>14</v>
      </c>
      <c r="C17" s="35" t="str">
        <f>'Harmonogram rzeczowo-finansowy'!C16</f>
        <v>2</v>
      </c>
      <c r="D17" s="35" t="str">
        <f>'Harmonogram rzeczowo-finansowy'!D16</f>
        <v/>
      </c>
      <c r="E17" s="35" t="str">
        <f>'Harmonogram rzeczowo-finansowy'!E16</f>
        <v/>
      </c>
      <c r="F17" s="35" t="str">
        <f>'Harmonogram rzeczowo-finansowy'!F16</f>
        <v/>
      </c>
      <c r="G17" s="35" t="str">
        <f>'Harmonogram rzeczowo-finansowy'!G16</f>
        <v>1</v>
      </c>
      <c r="H17" s="35" t="str">
        <f>'Harmonogram rzeczowo-finansowy'!H16</f>
        <v>Gmina Śrem</v>
      </c>
      <c r="I17" s="35" t="str">
        <f>'Harmonogram rzeczowo-finansowy'!K16</f>
        <v xml:space="preserve">Cykliczne festyny ekologiczne </v>
      </c>
      <c r="J17" s="35" t="str">
        <f>'Harmonogram rzeczowo-finansowy'!L16</f>
        <v>Organizacja festynów ekologicznych na terenie Śremu, promujących zasady segregacji odpadów z udziałem lokalnych szkół, organizacji i firm Zadanie polegać będzie na przeprowadzeniu wydarzeń plenerowych z konkursem, warsztatami i pokazami recyklingu, których celem jest integracja społeczności lokalnej i promowanie zachowań proekologicznych, co może przyczynić się do zwiększenia zaangażowania mieszkańców w selektywną zbiórkę odpadów oraz wpłynąć korzystnie na lokalne środowisko</v>
      </c>
      <c r="K17" s="41">
        <f>'Harmonogram rzeczowo-finansowy'!Q16</f>
        <v>1000000</v>
      </c>
      <c r="L17" s="170" t="str">
        <f>_xlfn.CONCAT('Harmonogram rzeczowo-finansowy'!N16," / ",'Harmonogram rzeczowo-finansowy'!O16)</f>
        <v>2026 / 2036</v>
      </c>
      <c r="M17" s="59" t="s">
        <v>149</v>
      </c>
      <c r="N17" s="147">
        <v>0</v>
      </c>
      <c r="O17" s="149">
        <v>1</v>
      </c>
    </row>
    <row r="18" spans="2:15" ht="60" x14ac:dyDescent="0.25">
      <c r="B18" s="34">
        <f>'Harmonogram rzeczowo-finansowy'!B17</f>
        <v>15</v>
      </c>
      <c r="C18" s="34" t="str">
        <f>'Harmonogram rzeczowo-finansowy'!C17</f>
        <v>1</v>
      </c>
      <c r="D18" s="34" t="str">
        <f>'Harmonogram rzeczowo-finansowy'!D17</f>
        <v/>
      </c>
      <c r="E18" s="34" t="str">
        <f>'Harmonogram rzeczowo-finansowy'!E17</f>
        <v/>
      </c>
      <c r="F18" s="34" t="str">
        <f>'Harmonogram rzeczowo-finansowy'!F17</f>
        <v/>
      </c>
      <c r="G18" s="34" t="str">
        <f>'Harmonogram rzeczowo-finansowy'!G17</f>
        <v/>
      </c>
      <c r="H18" s="34" t="str">
        <f>'Harmonogram rzeczowo-finansowy'!H17</f>
        <v>Gmina Śrem</v>
      </c>
      <c r="I18" s="34" t="str">
        <f>'Harmonogram rzeczowo-finansowy'!K17</f>
        <v>Rozbudowa Systemu Indywidulnej Segregacji Odpadów na osiedlach wielorodzinnych</v>
      </c>
      <c r="J18" s="34" t="str">
        <f>'Harmonogram rzeczowo-finansowy'!L17</f>
        <v xml:space="preserve">Rozbudowa Systemu Indywidualnej Segregacji Odpadów obejmuje  wdrożenie technologii identyfikacji odpadów i modernizację punktów odbioru, w celu poprawy jakości i efektywności selektywnej zbiórki, co może prowadzić do zmniejszenia ilości odpadów trafiających na składowiska oraz ograniczenia negatywnego wpływu gospodarki odpadami na środowisko. </v>
      </c>
      <c r="K18" s="40">
        <f>'Harmonogram rzeczowo-finansowy'!Q17</f>
        <v>3600000</v>
      </c>
      <c r="L18" s="172" t="str">
        <f>_xlfn.CONCAT('Harmonogram rzeczowo-finansowy'!N17," / ",'Harmonogram rzeczowo-finansowy'!O17)</f>
        <v>2026 / 2036</v>
      </c>
      <c r="M18" s="57" t="s">
        <v>168</v>
      </c>
      <c r="N18" s="148">
        <v>0</v>
      </c>
      <c r="O18" s="150">
        <v>1</v>
      </c>
    </row>
    <row r="19" spans="2:15" ht="135" x14ac:dyDescent="0.25">
      <c r="B19" s="35">
        <f>'Harmonogram rzeczowo-finansowy'!B18</f>
        <v>16</v>
      </c>
      <c r="C19" s="35" t="str">
        <f>'Harmonogram rzeczowo-finansowy'!C18</f>
        <v/>
      </c>
      <c r="D19" s="35" t="str">
        <f>'Harmonogram rzeczowo-finansowy'!D18</f>
        <v>1</v>
      </c>
      <c r="E19" s="35" t="str">
        <f>'Harmonogram rzeczowo-finansowy'!E18</f>
        <v/>
      </c>
      <c r="F19" s="35" t="str">
        <f>'Harmonogram rzeczowo-finansowy'!F18</f>
        <v/>
      </c>
      <c r="G19" s="35" t="str">
        <f>'Harmonogram rzeczowo-finansowy'!G18</f>
        <v/>
      </c>
      <c r="H19" s="35" t="str">
        <f>'Harmonogram rzeczowo-finansowy'!H18</f>
        <v>Gmina Śrem, jednostki organizacyjne</v>
      </c>
      <c r="I19" s="35" t="str">
        <f>'Harmonogram rzeczowo-finansowy'!K18</f>
        <v>Wprowadzenie elementów zielonej infrastruktury na terenie miasta oraz na terenie placówek oświatowych w Śremie</v>
      </c>
      <c r="J19" s="35" t="str">
        <f>'Harmonogram rzeczowo-finansowy'!L18</f>
        <v>Wprowadzenie elementów zielonej infrastruktury na terenie placówek oświatowych w Śremie (przedszkola, szkoły) oraz  na terenie miasta Śrem (w tym w budynkach jednostek podległych), które mają ograniczyć presję zmian klimatycznych, w szczególności:
1. Nasadzenia zieleni, np. drzewa, krzewy, kwiaty, zazielenienie ścian budynków
2. Zielone ściany, ogrody deszczowe, budki dla owadów i małych ssaków 
3. Pojemniki, kosze na segregację śmieci
3. Działania edukacyjne
4. Budowa wiat komunikacji ekoprzystanków- 7 szt.
5. Zakładanie parków kieszonkowych, np. "Skwer Bankowców"</v>
      </c>
      <c r="K19" s="41">
        <f>'Harmonogram rzeczowo-finansowy'!Q18</f>
        <v>10000000</v>
      </c>
      <c r="L19" s="170" t="str">
        <f>_xlfn.CONCAT('Harmonogram rzeczowo-finansowy'!N18," / ",'Harmonogram rzeczowo-finansowy'!O18)</f>
        <v>2026 / 2036</v>
      </c>
      <c r="M19" s="59" t="s">
        <v>177</v>
      </c>
      <c r="N19" s="153">
        <v>0</v>
      </c>
      <c r="O19" s="154">
        <v>1</v>
      </c>
    </row>
    <row r="20" spans="2:15" ht="120" x14ac:dyDescent="0.25">
      <c r="B20" s="35">
        <f>'Harmonogram rzeczowo-finansowy'!B19</f>
        <v>17</v>
      </c>
      <c r="C20" s="35" t="str">
        <f>'Harmonogram rzeczowo-finansowy'!C19</f>
        <v/>
      </c>
      <c r="D20" s="35" t="str">
        <f>'Harmonogram rzeczowo-finansowy'!D19</f>
        <v/>
      </c>
      <c r="E20" s="35" t="str">
        <f>'Harmonogram rzeczowo-finansowy'!E19</f>
        <v>1</v>
      </c>
      <c r="F20" s="35" t="str">
        <f>'Harmonogram rzeczowo-finansowy'!F19</f>
        <v/>
      </c>
      <c r="G20" s="35" t="str">
        <f>'Harmonogram rzeczowo-finansowy'!G19</f>
        <v/>
      </c>
      <c r="H20" s="35" t="str">
        <f>'Harmonogram rzeczowo-finansowy'!H19</f>
        <v>Gmina Śrem</v>
      </c>
      <c r="I20" s="35" t="str">
        <f>'Harmonogram rzeczowo-finansowy'!K19</f>
        <v>Rozwój infrastruktury rowerowej na terenie gminy Śrem</v>
      </c>
      <c r="J20" s="35" t="str">
        <f>'Harmonogram rzeczowo-finansowy'!L19</f>
        <v>Budowa, rozbudowa i przebudowa infrastruktury rowerowej w celu ograniczenia transportu samochodowego na terenie miasta Śrem. Przykładowe działania:
1. Budowa parkingów rowerowych, wiat rowerowych, bikeportów, stacji naprawy rowerów
2. Budowa ścieżek rowerowych na terenie miasta Śrem, (np. Staszica i 750-lecia do miejscowości Grzymysław, ul. Grunwaldzka, ul. Jeziorna) oraz mających na celu połączenie ościennych wsi z centrum miasta Śrem (np. w kierunku Pyszącej, Mechlina, Dąbrowy)
3. Rozwój systemu Śremskiego Roweru Miejskiego
4. Działania edukacyjne np. "Rowerowy Śrem"</v>
      </c>
      <c r="K20" s="41">
        <f>'Harmonogram rzeczowo-finansowy'!Q19</f>
        <v>30000000</v>
      </c>
      <c r="L20" s="170" t="str">
        <f>_xlfn.CONCAT('Harmonogram rzeczowo-finansowy'!N19," / ",'Harmonogram rzeczowo-finansowy'!O19)</f>
        <v>2026 / 2036</v>
      </c>
      <c r="M20" s="59" t="s">
        <v>156</v>
      </c>
      <c r="N20" s="153">
        <v>0</v>
      </c>
      <c r="O20" s="149">
        <v>1</v>
      </c>
    </row>
    <row r="21" spans="2:15" ht="195" x14ac:dyDescent="0.25">
      <c r="B21" s="34">
        <f>'Harmonogram rzeczowo-finansowy'!B20</f>
        <v>18</v>
      </c>
      <c r="C21" s="34" t="str">
        <f>'Harmonogram rzeczowo-finansowy'!C20</f>
        <v/>
      </c>
      <c r="D21" s="34" t="str">
        <f>'Harmonogram rzeczowo-finansowy'!D20</f>
        <v>1</v>
      </c>
      <c r="E21" s="34" t="str">
        <f>'Harmonogram rzeczowo-finansowy'!E20</f>
        <v/>
      </c>
      <c r="F21" s="34" t="str">
        <f>'Harmonogram rzeczowo-finansowy'!F20</f>
        <v/>
      </c>
      <c r="G21" s="34" t="str">
        <f>'Harmonogram rzeczowo-finansowy'!G20</f>
        <v/>
      </c>
      <c r="H21" s="34" t="str">
        <f>'Harmonogram rzeczowo-finansowy'!H20</f>
        <v>Gmina Śrem, jednostki organizacyjne</v>
      </c>
      <c r="I21" s="34" t="str">
        <f>'Harmonogram rzeczowo-finansowy'!K20</f>
        <v>Budowa systemu retencyjnego wód opadowych na terenie gminy Śrem</v>
      </c>
      <c r="J21" s="34" t="str">
        <f>'Harmonogram rzeczowo-finansowy'!L20</f>
        <v>Budowa systemu retencyjnego wód opadowych na terenie gminy Śrem, którego celem jest ograniczenie negatywnych skutków intensywnych opadów atmosferycznych oraz długotrwałej suszy. Przewidywany zakres zadań:
1. Budowa zbiorników retencyjnych w Śremie oraz na terenach wokół miasta (min. budowa zbiornika retencyjnego na rynku w Śremie - Pl. 20 Października)
2. Modernizacja zbiorników wodnych na terenie miasta Śrem i dostosowanie ich do potrzeb gromadzenia nadmiaru wody
3. Przebudowa istniejącego systemu kanalizacji deszczowej na terenie miasta w celu zwiększenia jego przepustowości w trakcie deszczów nawalnych.
4. Budowa obiektów służących retencji wody (zbiorniki, beczki, itp.)
5. Likwidacja powierzchni nieprzepuszczalnych, w tym zastosowanie nawierzchni wodoprzepuszczalnych, np. nawierzchnie z korka,  beton drenażowy
6. działania edukacyjne</v>
      </c>
      <c r="K21" s="40">
        <f>'Harmonogram rzeczowo-finansowy'!Q20</f>
        <v>10000000</v>
      </c>
      <c r="L21" s="172" t="str">
        <f>_xlfn.CONCAT('Harmonogram rzeczowo-finansowy'!N20," / ",'Harmonogram rzeczowo-finansowy'!O20)</f>
        <v>2026 / 2036</v>
      </c>
      <c r="M21" s="220" t="s">
        <v>169</v>
      </c>
      <c r="N21" s="55" t="s">
        <v>170</v>
      </c>
      <c r="O21" s="58" t="s">
        <v>171</v>
      </c>
    </row>
    <row r="22" spans="2:15" ht="75" x14ac:dyDescent="0.25">
      <c r="B22" s="35">
        <f>'Harmonogram rzeczowo-finansowy'!B21</f>
        <v>19</v>
      </c>
      <c r="C22" s="35" t="str">
        <f>'Harmonogram rzeczowo-finansowy'!C21</f>
        <v>1</v>
      </c>
      <c r="D22" s="35" t="str">
        <f>'Harmonogram rzeczowo-finansowy'!D21</f>
        <v/>
      </c>
      <c r="E22" s="35" t="str">
        <f>'Harmonogram rzeczowo-finansowy'!E21</f>
        <v/>
      </c>
      <c r="F22" s="35" t="str">
        <f>'Harmonogram rzeczowo-finansowy'!F21</f>
        <v/>
      </c>
      <c r="G22" s="35" t="str">
        <f>'Harmonogram rzeczowo-finansowy'!G21</f>
        <v/>
      </c>
      <c r="H22" s="35" t="str">
        <f>'Harmonogram rzeczowo-finansowy'!H21</f>
        <v>Gmina Śrem</v>
      </c>
      <c r="I22" s="35" t="str">
        <f>'Harmonogram rzeczowo-finansowy'!K21</f>
        <v>Wprowadzanie standardów klimatycznych w zamówieniach publicznych i inwestycjach</v>
      </c>
      <c r="J22" s="35" t="str">
        <f>'Harmonogram rzeczowo-finansowy'!L21</f>
        <v>Działanie polega na włączaniu kryteriów klimatycznych i proekologicznych w procesy planowania przestrzennego, realizacji inwestycji oraz udzielania zamówień publicznych. Obejmuje uwzględnianie wymogów związanych z efektywnością energetyczną, ograniczaniem emisji gazów cieplarnianych, retencją wód opadowych, zielenią miejską oraz wykorzystaniem odnawialnych źródeł energii.</v>
      </c>
      <c r="K22" s="41">
        <f>'Harmonogram rzeczowo-finansowy'!Q21</f>
        <v>0</v>
      </c>
      <c r="L22" s="170" t="str">
        <f>_xlfn.CONCAT('Harmonogram rzeczowo-finansowy'!N21," / ",'Harmonogram rzeczowo-finansowy'!O21)</f>
        <v>2026 / 2028</v>
      </c>
      <c r="M22" s="59" t="s">
        <v>281</v>
      </c>
      <c r="N22" s="147">
        <v>0</v>
      </c>
      <c r="O22" s="149">
        <v>1</v>
      </c>
    </row>
    <row r="23" spans="2:15" ht="105" x14ac:dyDescent="0.25">
      <c r="B23" s="34">
        <f>'Harmonogram rzeczowo-finansowy'!B22</f>
        <v>20</v>
      </c>
      <c r="C23" s="34" t="str">
        <f>'Harmonogram rzeczowo-finansowy'!C22</f>
        <v>1</v>
      </c>
      <c r="D23" s="34" t="str">
        <f>'Harmonogram rzeczowo-finansowy'!D22</f>
        <v/>
      </c>
      <c r="E23" s="34" t="str">
        <f>'Harmonogram rzeczowo-finansowy'!E22</f>
        <v/>
      </c>
      <c r="F23" s="34" t="str">
        <f>'Harmonogram rzeczowo-finansowy'!F22</f>
        <v/>
      </c>
      <c r="G23" s="34" t="str">
        <f>'Harmonogram rzeczowo-finansowy'!G22</f>
        <v/>
      </c>
      <c r="H23" s="34" t="str">
        <f>'Harmonogram rzeczowo-finansowy'!H22</f>
        <v>Gmina Śrem</v>
      </c>
      <c r="I23" s="34" t="str">
        <f>'Harmonogram rzeczowo-finansowy'!K22</f>
        <v>Opracowanie i aktualizacja dokumentów strategicznych i planistycznych gminy z uwzględnieniem adaptacji do zmian klimatu</v>
      </c>
      <c r="J23" s="34" t="str">
        <f>'Harmonogram rzeczowo-finansowy'!L22</f>
        <v>Działanie polega na przeglądzie i aktualizacji dokumentów strategicznych i planistycznych gminy (zarówno obowiązkowych, jak i przyjmowanych uchwałą rady gminy) pod kątem uwzględnienia potrzeb adaptacji do zmian klimatu. Obejmuje to analizę spójności zapisów z wyzwaniami klimatycznymi, uzupełnienie diagnoz o dane o zagrożeniach, aktualizację celów i działań, wprowadzenie nowych rozwiązań adaptacyjnych oraz wskaźników monitorowania. Aktualizacja może wynikać z przepisów prawa, harmonogramu wdrażania dokumentów, lokalnego planu adaptacji lub istotnych zmian w sytuacji gminy.</v>
      </c>
      <c r="K23" s="40">
        <f>'Harmonogram rzeczowo-finansowy'!Q22</f>
        <v>0</v>
      </c>
      <c r="L23" s="172" t="str">
        <f>_xlfn.CONCAT('Harmonogram rzeczowo-finansowy'!N22," / ",'Harmonogram rzeczowo-finansowy'!O22)</f>
        <v>2026 / 2036</v>
      </c>
      <c r="M23" s="220" t="s">
        <v>280</v>
      </c>
      <c r="N23" s="148">
        <v>0</v>
      </c>
      <c r="O23" s="150">
        <v>1</v>
      </c>
    </row>
    <row r="24" spans="2:15" ht="60" x14ac:dyDescent="0.25">
      <c r="B24" s="35">
        <f>'Harmonogram rzeczowo-finansowy'!B23</f>
        <v>21</v>
      </c>
      <c r="C24" s="35" t="str">
        <f>'Harmonogram rzeczowo-finansowy'!C23</f>
        <v>1</v>
      </c>
      <c r="D24" s="35" t="str">
        <f>'Harmonogram rzeczowo-finansowy'!D23</f>
        <v/>
      </c>
      <c r="E24" s="35" t="str">
        <f>'Harmonogram rzeczowo-finansowy'!E23</f>
        <v/>
      </c>
      <c r="F24" s="35" t="str">
        <f>'Harmonogram rzeczowo-finansowy'!F23</f>
        <v>2</v>
      </c>
      <c r="G24" s="35" t="str">
        <f>'Harmonogram rzeczowo-finansowy'!G23</f>
        <v/>
      </c>
      <c r="H24" s="35" t="str">
        <f>'Harmonogram rzeczowo-finansowy'!H23</f>
        <v>Gmina Śrem, jednostki organizacyjne</v>
      </c>
      <c r="I24" s="35" t="str">
        <f>'Harmonogram rzeczowo-finansowy'!K23</f>
        <v>Dostosowanie obiektów użyteczności publicznej do pracy w warunkach zmieniającego się klimatu</v>
      </c>
      <c r="J24" s="35" t="str">
        <f>'Harmonogram rzeczowo-finansowy'!L23</f>
        <v>Działanie polega na przystosowaniu obiektów użyteczności publicznej do pracy w warunkach zmieniającego się klimatu. Przewidywany zakres zadań:
1. Zakup i montaż klimatyzacji 
2. Zakup i montaż rolet zewnętrznych</v>
      </c>
      <c r="K24" s="41" t="str">
        <f>'Harmonogram rzeczowo-finansowy'!Q23</f>
        <v>b.d.</v>
      </c>
      <c r="L24" s="170" t="str">
        <f>_xlfn.CONCAT('Harmonogram rzeczowo-finansowy'!N23," / ",'Harmonogram rzeczowo-finansowy'!O23)</f>
        <v>2026 / 2036</v>
      </c>
      <c r="M24" s="59" t="s">
        <v>163</v>
      </c>
      <c r="N24" s="147">
        <v>0</v>
      </c>
      <c r="O24" s="149">
        <v>1</v>
      </c>
    </row>
    <row r="25" spans="2:15" ht="105" x14ac:dyDescent="0.25">
      <c r="B25" s="34">
        <f>'Harmonogram rzeczowo-finansowy'!B24</f>
        <v>22</v>
      </c>
      <c r="C25" s="34" t="str">
        <f>'Harmonogram rzeczowo-finansowy'!C24</f>
        <v>2</v>
      </c>
      <c r="D25" s="34" t="str">
        <f>'Harmonogram rzeczowo-finansowy'!D24</f>
        <v/>
      </c>
      <c r="E25" s="34" t="str">
        <f>'Harmonogram rzeczowo-finansowy'!E24</f>
        <v/>
      </c>
      <c r="F25" s="34" t="str">
        <f>'Harmonogram rzeczowo-finansowy'!F24</f>
        <v>1</v>
      </c>
      <c r="G25" s="34" t="str">
        <f>'Harmonogram rzeczowo-finansowy'!G24</f>
        <v/>
      </c>
      <c r="H25" s="34" t="str">
        <f>'Harmonogram rzeczowo-finansowy'!H24</f>
        <v>Gmina Śrem, jednostki organizacyjne</v>
      </c>
      <c r="I25" s="34" t="str">
        <f>'Harmonogram rzeczowo-finansowy'!K24</f>
        <v>Rozwój zielonej energii na obszarze miasta</v>
      </c>
      <c r="J25" s="34" t="str">
        <f>'Harmonogram rzeczowo-finansowy'!L24</f>
        <v>Działanie polega na zwiększeniu energii generowanej na obszarze gminy z zastosowaniem odnawialnych źródeł. 
 Przewidywany zakres zadań:
1. Zakup lub leasing oraz montaż paneli fotowoltaicznych, 
2. kolektorów słonecznych  
3. pomp ciepła 
(z przystosowaniem powierzchni pod ich instalację.)</v>
      </c>
      <c r="K25" s="40" t="str">
        <f>'Harmonogram rzeczowo-finansowy'!Q24</f>
        <v>b.d.</v>
      </c>
      <c r="L25" s="172" t="str">
        <f>_xlfn.CONCAT('Harmonogram rzeczowo-finansowy'!N24," / ",'Harmonogram rzeczowo-finansowy'!O24)</f>
        <v>2026 / 2036</v>
      </c>
      <c r="M25" s="57" t="s">
        <v>176</v>
      </c>
      <c r="N25" s="148">
        <v>0</v>
      </c>
      <c r="O25" s="150">
        <v>1</v>
      </c>
    </row>
    <row r="26" spans="2:15" ht="240" x14ac:dyDescent="0.25">
      <c r="B26" s="35">
        <f>'Harmonogram rzeczowo-finansowy'!B25</f>
        <v>23</v>
      </c>
      <c r="C26" s="35" t="str">
        <f>'Harmonogram rzeczowo-finansowy'!C25</f>
        <v>1</v>
      </c>
      <c r="D26" s="35" t="str">
        <f>'Harmonogram rzeczowo-finansowy'!D25</f>
        <v/>
      </c>
      <c r="E26" s="35" t="str">
        <f>'Harmonogram rzeczowo-finansowy'!E25</f>
        <v/>
      </c>
      <c r="F26" s="35" t="str">
        <f>'Harmonogram rzeczowo-finansowy'!F25</f>
        <v/>
      </c>
      <c r="G26" s="35" t="str">
        <f>'Harmonogram rzeczowo-finansowy'!G25</f>
        <v>2</v>
      </c>
      <c r="H26" s="35" t="str">
        <f>'Harmonogram rzeczowo-finansowy'!H25</f>
        <v>Gmina Śrem, jednostki organizacyjne</v>
      </c>
      <c r="I26" s="35" t="str">
        <f>'Harmonogram rzeczowo-finansowy'!K25</f>
        <v>Opracowanie i wdrożenie inwentaryzacji budynków użyteczności publicznej wrażliwych na skutki zmian klimatu</v>
      </c>
      <c r="J26" s="35" t="str">
        <f>'Harmonogram rzeczowo-finansowy'!L25</f>
        <v>Działanie obejmuje opracowanie oraz wdrożenie kompleksowej inwentaryzacji budynków użyteczności publicznej szczególnie wrażliwych na skutki zmian klimatu – w tym budynków pomocy społecznej, pieczy zastępczej, żłobków oraz placówek oświatowych, o których mowa w art. 2 pkt 1–3 i 5–8 ustawy z dnia 14 grudnia 2016 r. – Prawo oświatowe. Inwentaryzacja pozwoli na identyfikację obiektów wymagających modernizacji pod kątem poprawy komfortu termicznego i umożliwi prowadzenie skutecznego monitoringu realizacji wskaźnika MPA.
Zakres obejmuje zebranie danych o stanie technicznym budynków, ocenie komfortu cieplnego, zastosowanych rozwiązaniach adaptacyjnych (m.in. termomodernizacja, klimatyzacja, zielone dachy, tarasy), oraz lokalizacji obiektów względem obszarów narażonych na zjawiska ekstremalne (np. fale upałów, podtopienia). Wyniki inwentaryzacji zostaną ujęte w cyfrowej bazie danych umożliwiającej aktualizację informacji i integrację z systemem monitoringu MPA.
Opracowanie arkusza oceny budynków pod kątem komfortu termicznego
• Zebranie i uporządkowanie danych o wszystkich placówkach z wybranych kategorii
• Wskazanie obiektów wymagających modernizacji adaptacyjnych
• Utworzenie cyfrowej bazy danych obiektów z możliwością aktualizacji
• Integracja z systemem monitoringu realizacji MPA</v>
      </c>
      <c r="K26" s="41" t="str">
        <f>'Harmonogram rzeczowo-finansowy'!Q25</f>
        <v>b.d.</v>
      </c>
      <c r="L26" s="170" t="str">
        <f>_xlfn.CONCAT('Harmonogram rzeczowo-finansowy'!N25," / ",'Harmonogram rzeczowo-finansowy'!O25)</f>
        <v>2026 / 2028</v>
      </c>
      <c r="M26" s="59" t="s">
        <v>292</v>
      </c>
      <c r="N26" s="147">
        <v>0</v>
      </c>
      <c r="O26" s="149">
        <v>1</v>
      </c>
    </row>
    <row r="27" spans="2:15" ht="107.1" customHeight="1" x14ac:dyDescent="0.25">
      <c r="B27" s="34">
        <f>'Harmonogram rzeczowo-finansowy'!B26</f>
        <v>24</v>
      </c>
      <c r="C27" s="34" t="str">
        <f>'Harmonogram rzeczowo-finansowy'!C26</f>
        <v>1</v>
      </c>
      <c r="D27" s="34" t="str">
        <f>'Harmonogram rzeczowo-finansowy'!D26</f>
        <v/>
      </c>
      <c r="E27" s="34" t="str">
        <f>'Harmonogram rzeczowo-finansowy'!E26</f>
        <v/>
      </c>
      <c r="F27" s="34" t="str">
        <f>'Harmonogram rzeczowo-finansowy'!F26</f>
        <v/>
      </c>
      <c r="G27" s="34" t="str">
        <f>'Harmonogram rzeczowo-finansowy'!G26</f>
        <v>2</v>
      </c>
      <c r="H27" s="34" t="str">
        <f>'Harmonogram rzeczowo-finansowy'!H26</f>
        <v>Gmina Śrem, jednostki organizacyjne</v>
      </c>
      <c r="I27" s="34" t="str">
        <f>'Harmonogram rzeczowo-finansowy'!K26</f>
        <v>Inwentaryzacja i klasyfikacja terenów trawiastych według częstotliwości koszenia</v>
      </c>
      <c r="J27" s="34" t="str">
        <f>'Harmonogram rzeczowo-finansowy'!L26</f>
        <v>Zadanie obejmuje przeprowadzenie inwentaryzacji terenów trawiastych będących w zarządzie miasta (parki, pasy drogowe, zieleńce, skwery) oraz przypisanie im kategorii utrzymania w oparciu o częstotliwość koszenia.
Zostanie opracowany system raportowania (np. w GIS lub arkuszu kalkulacyjnym) umożliwiający coroczne aktualizowanie danych o powierzchni trawników koszonych rzadziej niż dwa razy w roku.</v>
      </c>
      <c r="K27" s="40" t="str">
        <f>'Harmonogram rzeczowo-finansowy'!Q26</f>
        <v>b.d.</v>
      </c>
      <c r="L27" s="172" t="str">
        <f>_xlfn.CONCAT('Harmonogram rzeczowo-finansowy'!N26," / ",'Harmonogram rzeczowo-finansowy'!O26)</f>
        <v>2026 / 2028</v>
      </c>
      <c r="M27" s="57" t="s">
        <v>307</v>
      </c>
      <c r="N27" s="148">
        <v>0</v>
      </c>
      <c r="O27" s="150">
        <v>1</v>
      </c>
    </row>
    <row r="28" spans="2:15" ht="73.5" customHeight="1" x14ac:dyDescent="0.25">
      <c r="B28" s="35">
        <f>'Harmonogram rzeczowo-finansowy'!B27</f>
        <v>25</v>
      </c>
      <c r="C28" s="35" t="str">
        <f>'Harmonogram rzeczowo-finansowy'!C27</f>
        <v>1</v>
      </c>
      <c r="D28" s="35" t="str">
        <f>'Harmonogram rzeczowo-finansowy'!D27</f>
        <v/>
      </c>
      <c r="E28" s="35" t="str">
        <f>'Harmonogram rzeczowo-finansowy'!E27</f>
        <v/>
      </c>
      <c r="F28" s="35" t="str">
        <f>'Harmonogram rzeczowo-finansowy'!F27</f>
        <v/>
      </c>
      <c r="G28" s="35" t="str">
        <f>'Harmonogram rzeczowo-finansowy'!G27</f>
        <v>2</v>
      </c>
      <c r="H28" s="35" t="str">
        <f>'Harmonogram rzeczowo-finansowy'!H27</f>
        <v>Gmina Śrem, jednostki organizacyjne</v>
      </c>
      <c r="I28" s="35" t="str">
        <f>'Harmonogram rzeczowo-finansowy'!K27</f>
        <v>Inwentaryzacja i ewidencja zbiorników retencyjnych na terenie miasta</v>
      </c>
      <c r="J28" s="35" t="str">
        <f>'Harmonogram rzeczowo-finansowy'!L27</f>
        <v>Zadanie polega na sporządzeniu aktualnej inwentaryzacji istniejących zbiorników retencyjnych – zarówno naturalnych, jak i sztucznych – z określeniem ich pojemności, rodzaju, lokalizacji i stanu technicznego.
Dane umożliwią obliczanie objętości zbiorników retencyjnych na obszarze miasta.</v>
      </c>
      <c r="K28" s="41" t="str">
        <f>'Harmonogram rzeczowo-finansowy'!Q27</f>
        <v>b.d.</v>
      </c>
      <c r="L28" s="170" t="str">
        <f>_xlfn.CONCAT('Harmonogram rzeczowo-finansowy'!N27," / ",'Harmonogram rzeczowo-finansowy'!O27)</f>
        <v>2026 / 2028</v>
      </c>
      <c r="M28" s="59" t="s">
        <v>307</v>
      </c>
      <c r="N28" s="178">
        <v>0</v>
      </c>
      <c r="O28" s="179">
        <v>1</v>
      </c>
    </row>
    <row r="29" spans="2:15" ht="120" x14ac:dyDescent="0.25">
      <c r="B29" s="34">
        <f>'Harmonogram rzeczowo-finansowy'!B28</f>
        <v>26</v>
      </c>
      <c r="C29" s="34" t="str">
        <f>'Harmonogram rzeczowo-finansowy'!C28</f>
        <v/>
      </c>
      <c r="D29" s="34" t="str">
        <f>'Harmonogram rzeczowo-finansowy'!D28</f>
        <v/>
      </c>
      <c r="E29" s="34" t="str">
        <f>'Harmonogram rzeczowo-finansowy'!E28</f>
        <v>1</v>
      </c>
      <c r="F29" s="34" t="str">
        <f>'Harmonogram rzeczowo-finansowy'!F28</f>
        <v/>
      </c>
      <c r="G29" s="34" t="str">
        <f>'Harmonogram rzeczowo-finansowy'!G28</f>
        <v/>
      </c>
      <c r="H29" s="34" t="str">
        <f>'Harmonogram rzeczowo-finansowy'!H28</f>
        <v>Gmina Śrem</v>
      </c>
      <c r="I29" s="34" t="str">
        <f>'Harmonogram rzeczowo-finansowy'!K28</f>
        <v>Modernizacja przystanków komunikacji miejskiej z wiatami zapewniającymi ochronę przed czynnikami atmosferycznymi</v>
      </c>
      <c r="J29" s="34" t="str">
        <f>'Harmonogram rzeczowo-finansowy'!L28</f>
        <v>Zadanie polega modernizacji przystanków komunikacji miejskiej poprzez montaż wiat przystankowych chroniących pasażerów przed opadami, słońcem i wiatrem. Wiaty będą projektowane z uwzględnieniem zasad adaptacji do zmian klimatu — z zastosowaniem materiałów o wysokiej trwałości, elementów ograniczających nagrzewanie się konstrukcji (np. dachy z panelami odbijającymi promieniowanie lub zielonymi nasadzeniami), a także z możliwością montażu małej retencji (np. rynien i pojemników na wodę deszczową do podlewania roślinności).
Wiaty zostaną rozmieszczone przy przystankach nieposiadających dotychczas odpowiedniego zadaszenia.</v>
      </c>
      <c r="K29" s="40">
        <f>'Harmonogram rzeczowo-finansowy'!Q28</f>
        <v>2040000</v>
      </c>
      <c r="L29" s="172" t="str">
        <f>_xlfn.CONCAT('Harmonogram rzeczowo-finansowy'!N28," / ",'Harmonogram rzeczowo-finansowy'!O28)</f>
        <v>2026 / 2030</v>
      </c>
      <c r="M29" s="57" t="s">
        <v>308</v>
      </c>
      <c r="N29" s="180">
        <v>0</v>
      </c>
      <c r="O29" s="181">
        <v>1</v>
      </c>
    </row>
    <row r="30" spans="2:15" x14ac:dyDescent="0.25">
      <c r="B30" s="35">
        <f>'Harmonogram rzeczowo-finansowy'!B29</f>
        <v>27</v>
      </c>
      <c r="C30" s="35" t="str">
        <f>'Harmonogram rzeczowo-finansowy'!C29</f>
        <v/>
      </c>
      <c r="D30" s="35" t="str">
        <f>'Harmonogram rzeczowo-finansowy'!D29</f>
        <v/>
      </c>
      <c r="E30" s="35" t="str">
        <f>'Harmonogram rzeczowo-finansowy'!E29</f>
        <v/>
      </c>
      <c r="F30" s="35" t="str">
        <f>'Harmonogram rzeczowo-finansowy'!F29</f>
        <v/>
      </c>
      <c r="G30" s="35" t="str">
        <f>'Harmonogram rzeczowo-finansowy'!G29</f>
        <v/>
      </c>
      <c r="H30" s="35">
        <f>'Harmonogram rzeczowo-finansowy'!H29</f>
        <v>0</v>
      </c>
      <c r="I30" s="35">
        <f>'Harmonogram rzeczowo-finansowy'!K29</f>
        <v>0</v>
      </c>
      <c r="J30" s="35">
        <f>'Harmonogram rzeczowo-finansowy'!L29</f>
        <v>0</v>
      </c>
      <c r="K30" s="41">
        <f>'Harmonogram rzeczowo-finansowy'!Q29</f>
        <v>0</v>
      </c>
      <c r="L30" s="170" t="str">
        <f>_xlfn.CONCAT('Harmonogram rzeczowo-finansowy'!N29," / ",'Harmonogram rzeczowo-finansowy'!O29)</f>
        <v xml:space="preserve"> / </v>
      </c>
      <c r="M30" s="59"/>
      <c r="N30" s="54"/>
      <c r="O30" s="60"/>
    </row>
    <row r="31" spans="2:15" x14ac:dyDescent="0.25">
      <c r="B31" s="34">
        <f>'Harmonogram rzeczowo-finansowy'!B30</f>
        <v>28</v>
      </c>
      <c r="C31" s="34" t="str">
        <f>'Harmonogram rzeczowo-finansowy'!C30</f>
        <v/>
      </c>
      <c r="D31" s="34" t="str">
        <f>'Harmonogram rzeczowo-finansowy'!D30</f>
        <v/>
      </c>
      <c r="E31" s="34" t="str">
        <f>'Harmonogram rzeczowo-finansowy'!E30</f>
        <v/>
      </c>
      <c r="F31" s="34" t="str">
        <f>'Harmonogram rzeczowo-finansowy'!F30</f>
        <v/>
      </c>
      <c r="G31" s="34" t="str">
        <f>'Harmonogram rzeczowo-finansowy'!G30</f>
        <v/>
      </c>
      <c r="H31" s="34">
        <f>'Harmonogram rzeczowo-finansowy'!H30</f>
        <v>0</v>
      </c>
      <c r="I31" s="34">
        <f>'Harmonogram rzeczowo-finansowy'!K30</f>
        <v>0</v>
      </c>
      <c r="J31" s="34">
        <f>'Harmonogram rzeczowo-finansowy'!L30</f>
        <v>0</v>
      </c>
      <c r="K31" s="40">
        <f>'Harmonogram rzeczowo-finansowy'!Q30</f>
        <v>0</v>
      </c>
      <c r="L31" s="172" t="str">
        <f>_xlfn.CONCAT('Harmonogram rzeczowo-finansowy'!N30," / ",'Harmonogram rzeczowo-finansowy'!O30)</f>
        <v xml:space="preserve"> / </v>
      </c>
      <c r="M31" s="57"/>
      <c r="N31" s="55"/>
      <c r="O31" s="58"/>
    </row>
    <row r="32" spans="2:15" x14ac:dyDescent="0.25">
      <c r="B32" s="35">
        <f>'Harmonogram rzeczowo-finansowy'!B31</f>
        <v>29</v>
      </c>
      <c r="C32" s="35" t="str">
        <f>'Harmonogram rzeczowo-finansowy'!C31</f>
        <v/>
      </c>
      <c r="D32" s="35" t="str">
        <f>'Harmonogram rzeczowo-finansowy'!D31</f>
        <v/>
      </c>
      <c r="E32" s="35" t="str">
        <f>'Harmonogram rzeczowo-finansowy'!E31</f>
        <v/>
      </c>
      <c r="F32" s="35" t="str">
        <f>'Harmonogram rzeczowo-finansowy'!F31</f>
        <v/>
      </c>
      <c r="G32" s="35" t="str">
        <f>'Harmonogram rzeczowo-finansowy'!G31</f>
        <v/>
      </c>
      <c r="H32" s="35">
        <f>'Harmonogram rzeczowo-finansowy'!H31</f>
        <v>0</v>
      </c>
      <c r="I32" s="35">
        <f>'Harmonogram rzeczowo-finansowy'!K31</f>
        <v>0</v>
      </c>
      <c r="J32" s="35">
        <f>'Harmonogram rzeczowo-finansowy'!L31</f>
        <v>0</v>
      </c>
      <c r="K32" s="41">
        <f>'Harmonogram rzeczowo-finansowy'!Q31</f>
        <v>0</v>
      </c>
      <c r="L32" s="170" t="str">
        <f>_xlfn.CONCAT('Harmonogram rzeczowo-finansowy'!N31," / ",'Harmonogram rzeczowo-finansowy'!O31)</f>
        <v xml:space="preserve"> / </v>
      </c>
      <c r="M32" s="59"/>
      <c r="N32" s="54"/>
      <c r="O32" s="60"/>
    </row>
    <row r="33" spans="2:15" x14ac:dyDescent="0.25">
      <c r="B33" s="34">
        <f>'Harmonogram rzeczowo-finansowy'!B32</f>
        <v>30</v>
      </c>
      <c r="C33" s="34" t="str">
        <f>'Harmonogram rzeczowo-finansowy'!C32</f>
        <v/>
      </c>
      <c r="D33" s="34" t="str">
        <f>'Harmonogram rzeczowo-finansowy'!D32</f>
        <v/>
      </c>
      <c r="E33" s="34" t="str">
        <f>'Harmonogram rzeczowo-finansowy'!E32</f>
        <v/>
      </c>
      <c r="F33" s="34" t="str">
        <f>'Harmonogram rzeczowo-finansowy'!F32</f>
        <v/>
      </c>
      <c r="G33" s="34" t="str">
        <f>'Harmonogram rzeczowo-finansowy'!G32</f>
        <v/>
      </c>
      <c r="H33" s="34">
        <f>'Harmonogram rzeczowo-finansowy'!H32</f>
        <v>0</v>
      </c>
      <c r="I33" s="34">
        <f>'Harmonogram rzeczowo-finansowy'!K32</f>
        <v>0</v>
      </c>
      <c r="J33" s="34">
        <f>'Harmonogram rzeczowo-finansowy'!L32</f>
        <v>0</v>
      </c>
      <c r="K33" s="40">
        <f>'Harmonogram rzeczowo-finansowy'!Q32</f>
        <v>0</v>
      </c>
      <c r="L33" s="172" t="str">
        <f>_xlfn.CONCAT('Harmonogram rzeczowo-finansowy'!N32," / ",'Harmonogram rzeczowo-finansowy'!O32)</f>
        <v xml:space="preserve"> / </v>
      </c>
      <c r="M33" s="57"/>
      <c r="N33" s="55"/>
      <c r="O33" s="58"/>
    </row>
    <row r="34" spans="2:15" x14ac:dyDescent="0.25">
      <c r="B34" s="35">
        <f>'Harmonogram rzeczowo-finansowy'!B33</f>
        <v>31</v>
      </c>
      <c r="C34" s="35" t="str">
        <f>'Harmonogram rzeczowo-finansowy'!C33</f>
        <v/>
      </c>
      <c r="D34" s="35" t="str">
        <f>'Harmonogram rzeczowo-finansowy'!D33</f>
        <v/>
      </c>
      <c r="E34" s="35" t="str">
        <f>'Harmonogram rzeczowo-finansowy'!E33</f>
        <v/>
      </c>
      <c r="F34" s="35" t="str">
        <f>'Harmonogram rzeczowo-finansowy'!F33</f>
        <v/>
      </c>
      <c r="G34" s="35" t="str">
        <f>'Harmonogram rzeczowo-finansowy'!G33</f>
        <v/>
      </c>
      <c r="H34" s="35">
        <f>'Harmonogram rzeczowo-finansowy'!H33</f>
        <v>0</v>
      </c>
      <c r="I34" s="35">
        <f>'Harmonogram rzeczowo-finansowy'!K33</f>
        <v>0</v>
      </c>
      <c r="J34" s="35">
        <f>'Harmonogram rzeczowo-finansowy'!L33</f>
        <v>0</v>
      </c>
      <c r="K34" s="41">
        <f>'Harmonogram rzeczowo-finansowy'!Q33</f>
        <v>0</v>
      </c>
      <c r="L34" s="170" t="str">
        <f>_xlfn.CONCAT('Harmonogram rzeczowo-finansowy'!N33," / ",'Harmonogram rzeczowo-finansowy'!O33)</f>
        <v xml:space="preserve"> / </v>
      </c>
      <c r="M34" s="59"/>
      <c r="N34" s="54"/>
      <c r="O34" s="60"/>
    </row>
    <row r="35" spans="2:15" x14ac:dyDescent="0.25">
      <c r="B35" s="34">
        <f>'Harmonogram rzeczowo-finansowy'!B34</f>
        <v>32</v>
      </c>
      <c r="C35" s="34" t="str">
        <f>'Harmonogram rzeczowo-finansowy'!C34</f>
        <v/>
      </c>
      <c r="D35" s="34" t="str">
        <f>'Harmonogram rzeczowo-finansowy'!D34</f>
        <v/>
      </c>
      <c r="E35" s="34" t="str">
        <f>'Harmonogram rzeczowo-finansowy'!E34</f>
        <v/>
      </c>
      <c r="F35" s="34" t="str">
        <f>'Harmonogram rzeczowo-finansowy'!F34</f>
        <v/>
      </c>
      <c r="G35" s="34" t="str">
        <f>'Harmonogram rzeczowo-finansowy'!G34</f>
        <v/>
      </c>
      <c r="H35" s="34">
        <f>'Harmonogram rzeczowo-finansowy'!H34</f>
        <v>0</v>
      </c>
      <c r="I35" s="34">
        <f>'Harmonogram rzeczowo-finansowy'!K34</f>
        <v>0</v>
      </c>
      <c r="J35" s="34">
        <f>'Harmonogram rzeczowo-finansowy'!L34</f>
        <v>0</v>
      </c>
      <c r="K35" s="40">
        <f>'Harmonogram rzeczowo-finansowy'!Q34</f>
        <v>0</v>
      </c>
      <c r="L35" s="172" t="str">
        <f>_xlfn.CONCAT('Harmonogram rzeczowo-finansowy'!N34," / ",'Harmonogram rzeczowo-finansowy'!O34)</f>
        <v xml:space="preserve"> / </v>
      </c>
      <c r="M35" s="57"/>
      <c r="N35" s="55"/>
      <c r="O35" s="58"/>
    </row>
    <row r="36" spans="2:15" x14ac:dyDescent="0.25">
      <c r="B36" s="35">
        <f>'Harmonogram rzeczowo-finansowy'!B35</f>
        <v>33</v>
      </c>
      <c r="C36" s="35" t="str">
        <f>'Harmonogram rzeczowo-finansowy'!C35</f>
        <v/>
      </c>
      <c r="D36" s="35" t="str">
        <f>'Harmonogram rzeczowo-finansowy'!D35</f>
        <v/>
      </c>
      <c r="E36" s="35" t="str">
        <f>'Harmonogram rzeczowo-finansowy'!E35</f>
        <v/>
      </c>
      <c r="F36" s="35" t="str">
        <f>'Harmonogram rzeczowo-finansowy'!F35</f>
        <v/>
      </c>
      <c r="G36" s="35" t="str">
        <f>'Harmonogram rzeczowo-finansowy'!G35</f>
        <v/>
      </c>
      <c r="H36" s="35">
        <f>'Harmonogram rzeczowo-finansowy'!H35</f>
        <v>0</v>
      </c>
      <c r="I36" s="35">
        <f>'Harmonogram rzeczowo-finansowy'!K35</f>
        <v>0</v>
      </c>
      <c r="J36" s="35">
        <f>'Harmonogram rzeczowo-finansowy'!L35</f>
        <v>0</v>
      </c>
      <c r="K36" s="41">
        <f>'Harmonogram rzeczowo-finansowy'!Q35</f>
        <v>0</v>
      </c>
      <c r="L36" s="170" t="str">
        <f>_xlfn.CONCAT('Harmonogram rzeczowo-finansowy'!N35," / ",'Harmonogram rzeczowo-finansowy'!O35)</f>
        <v xml:space="preserve"> / </v>
      </c>
      <c r="M36" s="59"/>
      <c r="N36" s="54"/>
      <c r="O36" s="60"/>
    </row>
    <row r="37" spans="2:15" x14ac:dyDescent="0.25">
      <c r="B37" s="34">
        <f>'Harmonogram rzeczowo-finansowy'!B36</f>
        <v>34</v>
      </c>
      <c r="C37" s="34" t="str">
        <f>'Harmonogram rzeczowo-finansowy'!C36</f>
        <v/>
      </c>
      <c r="D37" s="34" t="str">
        <f>'Harmonogram rzeczowo-finansowy'!D36</f>
        <v/>
      </c>
      <c r="E37" s="34" t="str">
        <f>'Harmonogram rzeczowo-finansowy'!E36</f>
        <v/>
      </c>
      <c r="F37" s="34" t="str">
        <f>'Harmonogram rzeczowo-finansowy'!F36</f>
        <v/>
      </c>
      <c r="G37" s="34" t="str">
        <f>'Harmonogram rzeczowo-finansowy'!G36</f>
        <v/>
      </c>
      <c r="H37" s="34">
        <f>'Harmonogram rzeczowo-finansowy'!H36</f>
        <v>0</v>
      </c>
      <c r="I37" s="34">
        <f>'Harmonogram rzeczowo-finansowy'!K36</f>
        <v>0</v>
      </c>
      <c r="J37" s="34">
        <f>'Harmonogram rzeczowo-finansowy'!L36</f>
        <v>0</v>
      </c>
      <c r="K37" s="40">
        <f>'Harmonogram rzeczowo-finansowy'!Q36</f>
        <v>0</v>
      </c>
      <c r="L37" s="172" t="str">
        <f>_xlfn.CONCAT('Harmonogram rzeczowo-finansowy'!N36," / ",'Harmonogram rzeczowo-finansowy'!O36)</f>
        <v xml:space="preserve"> / </v>
      </c>
      <c r="M37" s="57"/>
      <c r="N37" s="55"/>
      <c r="O37" s="58"/>
    </row>
    <row r="38" spans="2:15" x14ac:dyDescent="0.25">
      <c r="B38" s="35">
        <f>'Harmonogram rzeczowo-finansowy'!B37</f>
        <v>35</v>
      </c>
      <c r="C38" s="35" t="str">
        <f>'Harmonogram rzeczowo-finansowy'!C37</f>
        <v/>
      </c>
      <c r="D38" s="35" t="str">
        <f>'Harmonogram rzeczowo-finansowy'!D37</f>
        <v/>
      </c>
      <c r="E38" s="35" t="str">
        <f>'Harmonogram rzeczowo-finansowy'!E37</f>
        <v/>
      </c>
      <c r="F38" s="35" t="str">
        <f>'Harmonogram rzeczowo-finansowy'!F37</f>
        <v/>
      </c>
      <c r="G38" s="35" t="str">
        <f>'Harmonogram rzeczowo-finansowy'!G37</f>
        <v/>
      </c>
      <c r="H38" s="35">
        <f>'Harmonogram rzeczowo-finansowy'!H37</f>
        <v>0</v>
      </c>
      <c r="I38" s="35">
        <f>'Harmonogram rzeczowo-finansowy'!K37</f>
        <v>0</v>
      </c>
      <c r="J38" s="35">
        <f>'Harmonogram rzeczowo-finansowy'!L37</f>
        <v>0</v>
      </c>
      <c r="K38" s="41">
        <f>'Harmonogram rzeczowo-finansowy'!Q37</f>
        <v>0</v>
      </c>
      <c r="L38" s="170" t="str">
        <f>_xlfn.CONCAT('Harmonogram rzeczowo-finansowy'!N37," / ",'Harmonogram rzeczowo-finansowy'!O37)</f>
        <v xml:space="preserve"> / </v>
      </c>
      <c r="M38" s="59"/>
      <c r="N38" s="54"/>
      <c r="O38" s="60"/>
    </row>
    <row r="39" spans="2:15" x14ac:dyDescent="0.25">
      <c r="B39" s="34">
        <f>'Harmonogram rzeczowo-finansowy'!B38</f>
        <v>36</v>
      </c>
      <c r="C39" s="34" t="str">
        <f>'Harmonogram rzeczowo-finansowy'!C38</f>
        <v/>
      </c>
      <c r="D39" s="34" t="str">
        <f>'Harmonogram rzeczowo-finansowy'!D38</f>
        <v/>
      </c>
      <c r="E39" s="34" t="str">
        <f>'Harmonogram rzeczowo-finansowy'!E38</f>
        <v/>
      </c>
      <c r="F39" s="34" t="str">
        <f>'Harmonogram rzeczowo-finansowy'!F38</f>
        <v/>
      </c>
      <c r="G39" s="34" t="str">
        <f>'Harmonogram rzeczowo-finansowy'!G38</f>
        <v/>
      </c>
      <c r="H39" s="34">
        <f>'Harmonogram rzeczowo-finansowy'!H38</f>
        <v>0</v>
      </c>
      <c r="I39" s="34">
        <f>'Harmonogram rzeczowo-finansowy'!K38</f>
        <v>0</v>
      </c>
      <c r="J39" s="34">
        <f>'Harmonogram rzeczowo-finansowy'!L38</f>
        <v>0</v>
      </c>
      <c r="K39" s="40">
        <f>'Harmonogram rzeczowo-finansowy'!Q38</f>
        <v>0</v>
      </c>
      <c r="L39" s="172" t="str">
        <f>_xlfn.CONCAT('Harmonogram rzeczowo-finansowy'!N38," / ",'Harmonogram rzeczowo-finansowy'!O38)</f>
        <v xml:space="preserve"> / </v>
      </c>
      <c r="M39" s="57"/>
      <c r="N39" s="55"/>
      <c r="O39" s="58"/>
    </row>
    <row r="40" spans="2:15" x14ac:dyDescent="0.25">
      <c r="B40" s="35">
        <f>'Harmonogram rzeczowo-finansowy'!B39</f>
        <v>37</v>
      </c>
      <c r="C40" s="35" t="str">
        <f>'Harmonogram rzeczowo-finansowy'!C39</f>
        <v/>
      </c>
      <c r="D40" s="35" t="str">
        <f>'Harmonogram rzeczowo-finansowy'!D39</f>
        <v/>
      </c>
      <c r="E40" s="35" t="str">
        <f>'Harmonogram rzeczowo-finansowy'!E39</f>
        <v/>
      </c>
      <c r="F40" s="35" t="str">
        <f>'Harmonogram rzeczowo-finansowy'!F39</f>
        <v/>
      </c>
      <c r="G40" s="35" t="str">
        <f>'Harmonogram rzeczowo-finansowy'!G39</f>
        <v/>
      </c>
      <c r="H40" s="35">
        <f>'Harmonogram rzeczowo-finansowy'!H39</f>
        <v>0</v>
      </c>
      <c r="I40" s="35">
        <f>'Harmonogram rzeczowo-finansowy'!K39</f>
        <v>0</v>
      </c>
      <c r="J40" s="35">
        <f>'Harmonogram rzeczowo-finansowy'!L39</f>
        <v>0</v>
      </c>
      <c r="K40" s="41">
        <f>'Harmonogram rzeczowo-finansowy'!Q39</f>
        <v>0</v>
      </c>
      <c r="L40" s="170" t="str">
        <f>_xlfn.CONCAT('Harmonogram rzeczowo-finansowy'!N39," / ",'Harmonogram rzeczowo-finansowy'!O39)</f>
        <v xml:space="preserve"> / </v>
      </c>
      <c r="M40" s="59"/>
      <c r="N40" s="54"/>
      <c r="O40" s="60"/>
    </row>
    <row r="41" spans="2:15" x14ac:dyDescent="0.25">
      <c r="B41" s="34">
        <f>'Harmonogram rzeczowo-finansowy'!B40</f>
        <v>38</v>
      </c>
      <c r="C41" s="34" t="str">
        <f>'Harmonogram rzeczowo-finansowy'!C40</f>
        <v/>
      </c>
      <c r="D41" s="34" t="str">
        <f>'Harmonogram rzeczowo-finansowy'!D40</f>
        <v/>
      </c>
      <c r="E41" s="34" t="str">
        <f>'Harmonogram rzeczowo-finansowy'!E40</f>
        <v/>
      </c>
      <c r="F41" s="34" t="str">
        <f>'Harmonogram rzeczowo-finansowy'!F40</f>
        <v/>
      </c>
      <c r="G41" s="34" t="str">
        <f>'Harmonogram rzeczowo-finansowy'!G40</f>
        <v/>
      </c>
      <c r="H41" s="34">
        <f>'Harmonogram rzeczowo-finansowy'!H40</f>
        <v>0</v>
      </c>
      <c r="I41" s="34">
        <f>'Harmonogram rzeczowo-finansowy'!K40</f>
        <v>0</v>
      </c>
      <c r="J41" s="34">
        <f>'Harmonogram rzeczowo-finansowy'!L40</f>
        <v>0</v>
      </c>
      <c r="K41" s="40">
        <f>'Harmonogram rzeczowo-finansowy'!Q40</f>
        <v>0</v>
      </c>
      <c r="L41" s="172" t="str">
        <f>_xlfn.CONCAT('Harmonogram rzeczowo-finansowy'!N40," / ",'Harmonogram rzeczowo-finansowy'!O40)</f>
        <v xml:space="preserve"> / </v>
      </c>
      <c r="M41" s="57"/>
      <c r="N41" s="55"/>
      <c r="O41" s="58"/>
    </row>
    <row r="42" spans="2:15" x14ac:dyDescent="0.25">
      <c r="B42" s="35">
        <f>'Harmonogram rzeczowo-finansowy'!B41</f>
        <v>39</v>
      </c>
      <c r="C42" s="35" t="str">
        <f>'Harmonogram rzeczowo-finansowy'!C41</f>
        <v/>
      </c>
      <c r="D42" s="35" t="str">
        <f>'Harmonogram rzeczowo-finansowy'!D41</f>
        <v/>
      </c>
      <c r="E42" s="35" t="str">
        <f>'Harmonogram rzeczowo-finansowy'!E41</f>
        <v/>
      </c>
      <c r="F42" s="35" t="str">
        <f>'Harmonogram rzeczowo-finansowy'!F41</f>
        <v/>
      </c>
      <c r="G42" s="35" t="str">
        <f>'Harmonogram rzeczowo-finansowy'!G41</f>
        <v/>
      </c>
      <c r="H42" s="35">
        <f>'Harmonogram rzeczowo-finansowy'!H41</f>
        <v>0</v>
      </c>
      <c r="I42" s="35">
        <f>'Harmonogram rzeczowo-finansowy'!K41</f>
        <v>0</v>
      </c>
      <c r="J42" s="35">
        <f>'Harmonogram rzeczowo-finansowy'!L41</f>
        <v>0</v>
      </c>
      <c r="K42" s="41">
        <f>'Harmonogram rzeczowo-finansowy'!Q41</f>
        <v>0</v>
      </c>
      <c r="L42" s="170" t="str">
        <f>_xlfn.CONCAT('Harmonogram rzeczowo-finansowy'!N41," / ",'Harmonogram rzeczowo-finansowy'!O41)</f>
        <v xml:space="preserve"> / </v>
      </c>
      <c r="M42" s="59"/>
      <c r="N42" s="54"/>
      <c r="O42" s="60"/>
    </row>
    <row r="43" spans="2:15" x14ac:dyDescent="0.25">
      <c r="B43" s="34">
        <f>'Harmonogram rzeczowo-finansowy'!B42</f>
        <v>40</v>
      </c>
      <c r="C43" s="34" t="str">
        <f>'Harmonogram rzeczowo-finansowy'!C42</f>
        <v/>
      </c>
      <c r="D43" s="34" t="str">
        <f>'Harmonogram rzeczowo-finansowy'!D42</f>
        <v/>
      </c>
      <c r="E43" s="34" t="str">
        <f>'Harmonogram rzeczowo-finansowy'!E42</f>
        <v/>
      </c>
      <c r="F43" s="34" t="str">
        <f>'Harmonogram rzeczowo-finansowy'!F42</f>
        <v/>
      </c>
      <c r="G43" s="34" t="str">
        <f>'Harmonogram rzeczowo-finansowy'!G42</f>
        <v/>
      </c>
      <c r="H43" s="34">
        <f>'Harmonogram rzeczowo-finansowy'!H42</f>
        <v>0</v>
      </c>
      <c r="I43" s="34">
        <f>'Harmonogram rzeczowo-finansowy'!K42</f>
        <v>0</v>
      </c>
      <c r="J43" s="34">
        <f>'Harmonogram rzeczowo-finansowy'!L42</f>
        <v>0</v>
      </c>
      <c r="K43" s="40">
        <f>'Harmonogram rzeczowo-finansowy'!Q42</f>
        <v>0</v>
      </c>
      <c r="L43" s="172" t="str">
        <f>_xlfn.CONCAT('Harmonogram rzeczowo-finansowy'!N42," / ",'Harmonogram rzeczowo-finansowy'!O42)</f>
        <v xml:space="preserve"> / </v>
      </c>
      <c r="M43" s="57"/>
      <c r="N43" s="55"/>
      <c r="O43" s="58"/>
    </row>
    <row r="44" spans="2:15" x14ac:dyDescent="0.25">
      <c r="B44" s="35">
        <f>'Harmonogram rzeczowo-finansowy'!B43</f>
        <v>41</v>
      </c>
      <c r="C44" s="35" t="str">
        <f>'Harmonogram rzeczowo-finansowy'!C43</f>
        <v/>
      </c>
      <c r="D44" s="35" t="str">
        <f>'Harmonogram rzeczowo-finansowy'!D43</f>
        <v/>
      </c>
      <c r="E44" s="35" t="str">
        <f>'Harmonogram rzeczowo-finansowy'!E43</f>
        <v/>
      </c>
      <c r="F44" s="35" t="str">
        <f>'Harmonogram rzeczowo-finansowy'!F43</f>
        <v/>
      </c>
      <c r="G44" s="35" t="str">
        <f>'Harmonogram rzeczowo-finansowy'!G43</f>
        <v/>
      </c>
      <c r="H44" s="35">
        <f>'Harmonogram rzeczowo-finansowy'!H43</f>
        <v>0</v>
      </c>
      <c r="I44" s="35">
        <f>'Harmonogram rzeczowo-finansowy'!K43</f>
        <v>0</v>
      </c>
      <c r="J44" s="35">
        <f>'Harmonogram rzeczowo-finansowy'!L43</f>
        <v>0</v>
      </c>
      <c r="K44" s="41">
        <f>'Harmonogram rzeczowo-finansowy'!Q43</f>
        <v>0</v>
      </c>
      <c r="L44" s="170" t="str">
        <f>_xlfn.CONCAT('Harmonogram rzeczowo-finansowy'!N43," / ",'Harmonogram rzeczowo-finansowy'!O43)</f>
        <v xml:space="preserve"> / </v>
      </c>
      <c r="M44" s="59"/>
      <c r="N44" s="54"/>
      <c r="O44" s="60"/>
    </row>
    <row r="45" spans="2:15" x14ac:dyDescent="0.25">
      <c r="B45" s="34">
        <f>'Harmonogram rzeczowo-finansowy'!B44</f>
        <v>42</v>
      </c>
      <c r="C45" s="34" t="str">
        <f>'Harmonogram rzeczowo-finansowy'!C44</f>
        <v/>
      </c>
      <c r="D45" s="34" t="str">
        <f>'Harmonogram rzeczowo-finansowy'!D44</f>
        <v/>
      </c>
      <c r="E45" s="34" t="str">
        <f>'Harmonogram rzeczowo-finansowy'!E44</f>
        <v/>
      </c>
      <c r="F45" s="34" t="str">
        <f>'Harmonogram rzeczowo-finansowy'!F44</f>
        <v/>
      </c>
      <c r="G45" s="34" t="str">
        <f>'Harmonogram rzeczowo-finansowy'!G44</f>
        <v/>
      </c>
      <c r="H45" s="34">
        <f>'Harmonogram rzeczowo-finansowy'!H44</f>
        <v>0</v>
      </c>
      <c r="I45" s="34">
        <f>'Harmonogram rzeczowo-finansowy'!K44</f>
        <v>0</v>
      </c>
      <c r="J45" s="34">
        <f>'Harmonogram rzeczowo-finansowy'!L44</f>
        <v>0</v>
      </c>
      <c r="K45" s="40">
        <f>'Harmonogram rzeczowo-finansowy'!Q44</f>
        <v>0</v>
      </c>
      <c r="L45" s="172" t="str">
        <f>_xlfn.CONCAT('Harmonogram rzeczowo-finansowy'!N44," / ",'Harmonogram rzeczowo-finansowy'!O44)</f>
        <v xml:space="preserve"> / </v>
      </c>
      <c r="M45" s="57"/>
      <c r="N45" s="55"/>
      <c r="O45" s="58"/>
    </row>
    <row r="46" spans="2:15" x14ac:dyDescent="0.25">
      <c r="B46" s="35">
        <f>'Harmonogram rzeczowo-finansowy'!B45</f>
        <v>43</v>
      </c>
      <c r="C46" s="35" t="str">
        <f>'Harmonogram rzeczowo-finansowy'!C45</f>
        <v/>
      </c>
      <c r="D46" s="35" t="str">
        <f>'Harmonogram rzeczowo-finansowy'!D45</f>
        <v/>
      </c>
      <c r="E46" s="35" t="str">
        <f>'Harmonogram rzeczowo-finansowy'!E45</f>
        <v/>
      </c>
      <c r="F46" s="35" t="str">
        <f>'Harmonogram rzeczowo-finansowy'!F45</f>
        <v/>
      </c>
      <c r="G46" s="35" t="str">
        <f>'Harmonogram rzeczowo-finansowy'!G45</f>
        <v/>
      </c>
      <c r="H46" s="35">
        <f>'Harmonogram rzeczowo-finansowy'!H45</f>
        <v>0</v>
      </c>
      <c r="I46" s="35">
        <f>'Harmonogram rzeczowo-finansowy'!K45</f>
        <v>0</v>
      </c>
      <c r="J46" s="35">
        <f>'Harmonogram rzeczowo-finansowy'!L45</f>
        <v>0</v>
      </c>
      <c r="K46" s="41">
        <f>'Harmonogram rzeczowo-finansowy'!Q45</f>
        <v>0</v>
      </c>
      <c r="L46" s="170" t="str">
        <f>_xlfn.CONCAT('Harmonogram rzeczowo-finansowy'!N45," / ",'Harmonogram rzeczowo-finansowy'!O45)</f>
        <v xml:space="preserve"> / </v>
      </c>
      <c r="M46" s="59"/>
      <c r="N46" s="54"/>
      <c r="O46" s="60"/>
    </row>
    <row r="47" spans="2:15" x14ac:dyDescent="0.25">
      <c r="B47" s="34">
        <f>'Harmonogram rzeczowo-finansowy'!B46</f>
        <v>44</v>
      </c>
      <c r="C47" s="34" t="str">
        <f>'Harmonogram rzeczowo-finansowy'!C46</f>
        <v/>
      </c>
      <c r="D47" s="34" t="str">
        <f>'Harmonogram rzeczowo-finansowy'!D46</f>
        <v/>
      </c>
      <c r="E47" s="34" t="str">
        <f>'Harmonogram rzeczowo-finansowy'!E46</f>
        <v/>
      </c>
      <c r="F47" s="34" t="str">
        <f>'Harmonogram rzeczowo-finansowy'!F46</f>
        <v/>
      </c>
      <c r="G47" s="34" t="str">
        <f>'Harmonogram rzeczowo-finansowy'!G46</f>
        <v/>
      </c>
      <c r="H47" s="34">
        <f>'Harmonogram rzeczowo-finansowy'!H46</f>
        <v>0</v>
      </c>
      <c r="I47" s="34">
        <f>'Harmonogram rzeczowo-finansowy'!K46</f>
        <v>0</v>
      </c>
      <c r="J47" s="34">
        <f>'Harmonogram rzeczowo-finansowy'!L46</f>
        <v>0</v>
      </c>
      <c r="K47" s="40">
        <f>'Harmonogram rzeczowo-finansowy'!Q46</f>
        <v>0</v>
      </c>
      <c r="L47" s="172" t="str">
        <f>_xlfn.CONCAT('Harmonogram rzeczowo-finansowy'!N46," / ",'Harmonogram rzeczowo-finansowy'!O46)</f>
        <v xml:space="preserve"> / </v>
      </c>
      <c r="M47" s="57"/>
      <c r="N47" s="55"/>
      <c r="O47" s="58"/>
    </row>
    <row r="48" spans="2:15" x14ac:dyDescent="0.25">
      <c r="B48" s="35">
        <f>'Harmonogram rzeczowo-finansowy'!B47</f>
        <v>45</v>
      </c>
      <c r="C48" s="35" t="str">
        <f>'Harmonogram rzeczowo-finansowy'!C47</f>
        <v/>
      </c>
      <c r="D48" s="35" t="str">
        <f>'Harmonogram rzeczowo-finansowy'!D47</f>
        <v/>
      </c>
      <c r="E48" s="35" t="str">
        <f>'Harmonogram rzeczowo-finansowy'!E47</f>
        <v/>
      </c>
      <c r="F48" s="35" t="str">
        <f>'Harmonogram rzeczowo-finansowy'!F47</f>
        <v/>
      </c>
      <c r="G48" s="35" t="str">
        <f>'Harmonogram rzeczowo-finansowy'!G47</f>
        <v/>
      </c>
      <c r="H48" s="35">
        <f>'Harmonogram rzeczowo-finansowy'!H47</f>
        <v>0</v>
      </c>
      <c r="I48" s="35">
        <f>'Harmonogram rzeczowo-finansowy'!K47</f>
        <v>0</v>
      </c>
      <c r="J48" s="35">
        <f>'Harmonogram rzeczowo-finansowy'!L47</f>
        <v>0</v>
      </c>
      <c r="K48" s="41">
        <f>'Harmonogram rzeczowo-finansowy'!Q47</f>
        <v>0</v>
      </c>
      <c r="L48" s="170" t="str">
        <f>_xlfn.CONCAT('Harmonogram rzeczowo-finansowy'!N47," / ",'Harmonogram rzeczowo-finansowy'!O47)</f>
        <v xml:space="preserve"> / </v>
      </c>
      <c r="M48" s="59"/>
      <c r="N48" s="54"/>
      <c r="O48" s="60"/>
    </row>
    <row r="49" spans="2:15" x14ac:dyDescent="0.25">
      <c r="B49" s="34">
        <f>'Harmonogram rzeczowo-finansowy'!B48</f>
        <v>46</v>
      </c>
      <c r="C49" s="34" t="str">
        <f>'Harmonogram rzeczowo-finansowy'!C48</f>
        <v/>
      </c>
      <c r="D49" s="34" t="str">
        <f>'Harmonogram rzeczowo-finansowy'!D48</f>
        <v/>
      </c>
      <c r="E49" s="34" t="str">
        <f>'Harmonogram rzeczowo-finansowy'!E48</f>
        <v/>
      </c>
      <c r="F49" s="34" t="str">
        <f>'Harmonogram rzeczowo-finansowy'!F48</f>
        <v/>
      </c>
      <c r="G49" s="34" t="str">
        <f>'Harmonogram rzeczowo-finansowy'!G48</f>
        <v/>
      </c>
      <c r="H49" s="34">
        <f>'Harmonogram rzeczowo-finansowy'!H48</f>
        <v>0</v>
      </c>
      <c r="I49" s="34">
        <f>'Harmonogram rzeczowo-finansowy'!K48</f>
        <v>0</v>
      </c>
      <c r="J49" s="34">
        <f>'Harmonogram rzeczowo-finansowy'!L48</f>
        <v>0</v>
      </c>
      <c r="K49" s="40">
        <f>'Harmonogram rzeczowo-finansowy'!Q48</f>
        <v>0</v>
      </c>
      <c r="L49" s="172" t="str">
        <f>_xlfn.CONCAT('Harmonogram rzeczowo-finansowy'!N48," / ",'Harmonogram rzeczowo-finansowy'!O48)</f>
        <v xml:space="preserve"> / </v>
      </c>
      <c r="M49" s="57"/>
      <c r="N49" s="55"/>
      <c r="O49" s="58"/>
    </row>
    <row r="50" spans="2:15" x14ac:dyDescent="0.25">
      <c r="B50" s="35">
        <f>'Harmonogram rzeczowo-finansowy'!B49</f>
        <v>47</v>
      </c>
      <c r="C50" s="35" t="str">
        <f>'Harmonogram rzeczowo-finansowy'!C49</f>
        <v/>
      </c>
      <c r="D50" s="35" t="str">
        <f>'Harmonogram rzeczowo-finansowy'!D49</f>
        <v/>
      </c>
      <c r="E50" s="35" t="str">
        <f>'Harmonogram rzeczowo-finansowy'!E49</f>
        <v/>
      </c>
      <c r="F50" s="35" t="str">
        <f>'Harmonogram rzeczowo-finansowy'!F49</f>
        <v/>
      </c>
      <c r="G50" s="35" t="str">
        <f>'Harmonogram rzeczowo-finansowy'!G49</f>
        <v/>
      </c>
      <c r="H50" s="35">
        <f>'Harmonogram rzeczowo-finansowy'!H49</f>
        <v>0</v>
      </c>
      <c r="I50" s="35">
        <f>'Harmonogram rzeczowo-finansowy'!K49</f>
        <v>0</v>
      </c>
      <c r="J50" s="35">
        <f>'Harmonogram rzeczowo-finansowy'!L49</f>
        <v>0</v>
      </c>
      <c r="K50" s="41">
        <f>'Harmonogram rzeczowo-finansowy'!Q49</f>
        <v>0</v>
      </c>
      <c r="L50" s="170" t="str">
        <f>_xlfn.CONCAT('Harmonogram rzeczowo-finansowy'!N49," / ",'Harmonogram rzeczowo-finansowy'!O49)</f>
        <v xml:space="preserve"> / </v>
      </c>
      <c r="M50" s="59"/>
      <c r="N50" s="54"/>
      <c r="O50" s="60"/>
    </row>
    <row r="51" spans="2:15" x14ac:dyDescent="0.25">
      <c r="B51" s="34">
        <f>'Harmonogram rzeczowo-finansowy'!B50</f>
        <v>48</v>
      </c>
      <c r="C51" s="34" t="str">
        <f>'Harmonogram rzeczowo-finansowy'!C50</f>
        <v/>
      </c>
      <c r="D51" s="34" t="str">
        <f>'Harmonogram rzeczowo-finansowy'!D50</f>
        <v/>
      </c>
      <c r="E51" s="34" t="str">
        <f>'Harmonogram rzeczowo-finansowy'!E50</f>
        <v/>
      </c>
      <c r="F51" s="34" t="str">
        <f>'Harmonogram rzeczowo-finansowy'!F50</f>
        <v/>
      </c>
      <c r="G51" s="34" t="str">
        <f>'Harmonogram rzeczowo-finansowy'!G50</f>
        <v/>
      </c>
      <c r="H51" s="34">
        <f>'Harmonogram rzeczowo-finansowy'!H50</f>
        <v>0</v>
      </c>
      <c r="I51" s="34">
        <f>'Harmonogram rzeczowo-finansowy'!K50</f>
        <v>0</v>
      </c>
      <c r="J51" s="34">
        <f>'Harmonogram rzeczowo-finansowy'!L50</f>
        <v>0</v>
      </c>
      <c r="K51" s="40">
        <f>'Harmonogram rzeczowo-finansowy'!Q50</f>
        <v>0</v>
      </c>
      <c r="L51" s="172" t="str">
        <f>_xlfn.CONCAT('Harmonogram rzeczowo-finansowy'!N50," / ",'Harmonogram rzeczowo-finansowy'!O50)</f>
        <v xml:space="preserve"> / </v>
      </c>
      <c r="M51" s="57"/>
      <c r="N51" s="55"/>
      <c r="O51" s="58"/>
    </row>
    <row r="52" spans="2:15" x14ac:dyDescent="0.25">
      <c r="B52" s="35">
        <f>'Harmonogram rzeczowo-finansowy'!B51</f>
        <v>49</v>
      </c>
      <c r="C52" s="35" t="str">
        <f>'Harmonogram rzeczowo-finansowy'!C51</f>
        <v/>
      </c>
      <c r="D52" s="35" t="str">
        <f>'Harmonogram rzeczowo-finansowy'!D51</f>
        <v/>
      </c>
      <c r="E52" s="35" t="str">
        <f>'Harmonogram rzeczowo-finansowy'!E51</f>
        <v/>
      </c>
      <c r="F52" s="35" t="str">
        <f>'Harmonogram rzeczowo-finansowy'!F51</f>
        <v/>
      </c>
      <c r="G52" s="35" t="str">
        <f>'Harmonogram rzeczowo-finansowy'!G51</f>
        <v/>
      </c>
      <c r="H52" s="35">
        <f>'Harmonogram rzeczowo-finansowy'!H51</f>
        <v>0</v>
      </c>
      <c r="I52" s="35">
        <f>'Harmonogram rzeczowo-finansowy'!K51</f>
        <v>0</v>
      </c>
      <c r="J52" s="35">
        <f>'Harmonogram rzeczowo-finansowy'!L51</f>
        <v>0</v>
      </c>
      <c r="K52" s="41">
        <f>'Harmonogram rzeczowo-finansowy'!Q51</f>
        <v>0</v>
      </c>
      <c r="L52" s="170" t="str">
        <f>_xlfn.CONCAT('Harmonogram rzeczowo-finansowy'!N51," / ",'Harmonogram rzeczowo-finansowy'!O51)</f>
        <v xml:space="preserve"> / </v>
      </c>
      <c r="M52" s="59"/>
      <c r="N52" s="54"/>
      <c r="O52" s="60"/>
    </row>
    <row r="53" spans="2:15" x14ac:dyDescent="0.25">
      <c r="B53" s="34">
        <f>'Harmonogram rzeczowo-finansowy'!B52</f>
        <v>50</v>
      </c>
      <c r="C53" s="34" t="str">
        <f>'Harmonogram rzeczowo-finansowy'!C52</f>
        <v/>
      </c>
      <c r="D53" s="34" t="str">
        <f>'Harmonogram rzeczowo-finansowy'!D52</f>
        <v/>
      </c>
      <c r="E53" s="34" t="str">
        <f>'Harmonogram rzeczowo-finansowy'!E52</f>
        <v/>
      </c>
      <c r="F53" s="34" t="str">
        <f>'Harmonogram rzeczowo-finansowy'!F52</f>
        <v/>
      </c>
      <c r="G53" s="34" t="str">
        <f>'Harmonogram rzeczowo-finansowy'!G52</f>
        <v/>
      </c>
      <c r="H53" s="34">
        <f>'Harmonogram rzeczowo-finansowy'!H52</f>
        <v>0</v>
      </c>
      <c r="I53" s="34">
        <f>'Harmonogram rzeczowo-finansowy'!K52</f>
        <v>0</v>
      </c>
      <c r="J53" s="34">
        <f>'Harmonogram rzeczowo-finansowy'!L52</f>
        <v>0</v>
      </c>
      <c r="K53" s="40">
        <f>'Harmonogram rzeczowo-finansowy'!Q52</f>
        <v>0</v>
      </c>
      <c r="L53" s="172" t="str">
        <f>_xlfn.CONCAT('Harmonogram rzeczowo-finansowy'!N52," / ",'Harmonogram rzeczowo-finansowy'!O52)</f>
        <v xml:space="preserve"> / </v>
      </c>
      <c r="M53" s="57"/>
      <c r="N53" s="55"/>
      <c r="O53" s="58"/>
    </row>
    <row r="54" spans="2:15" x14ac:dyDescent="0.25">
      <c r="B54" s="35">
        <f>'Harmonogram rzeczowo-finansowy'!B53</f>
        <v>51</v>
      </c>
      <c r="C54" s="35" t="str">
        <f>'Harmonogram rzeczowo-finansowy'!C53</f>
        <v/>
      </c>
      <c r="D54" s="35" t="str">
        <f>'Harmonogram rzeczowo-finansowy'!D53</f>
        <v/>
      </c>
      <c r="E54" s="35" t="str">
        <f>'Harmonogram rzeczowo-finansowy'!E53</f>
        <v/>
      </c>
      <c r="F54" s="35" t="str">
        <f>'Harmonogram rzeczowo-finansowy'!F53</f>
        <v/>
      </c>
      <c r="G54" s="35" t="str">
        <f>'Harmonogram rzeczowo-finansowy'!G53</f>
        <v/>
      </c>
      <c r="H54" s="35">
        <f>'Harmonogram rzeczowo-finansowy'!H53</f>
        <v>0</v>
      </c>
      <c r="I54" s="35">
        <f>'Harmonogram rzeczowo-finansowy'!K53</f>
        <v>0</v>
      </c>
      <c r="J54" s="35">
        <f>'Harmonogram rzeczowo-finansowy'!L53</f>
        <v>0</v>
      </c>
      <c r="K54" s="41">
        <f>'Harmonogram rzeczowo-finansowy'!Q53</f>
        <v>0</v>
      </c>
      <c r="L54" s="170" t="str">
        <f>_xlfn.CONCAT('Harmonogram rzeczowo-finansowy'!N53," / ",'Harmonogram rzeczowo-finansowy'!O53)</f>
        <v xml:space="preserve"> / </v>
      </c>
      <c r="M54" s="59"/>
      <c r="N54" s="54"/>
      <c r="O54" s="60"/>
    </row>
    <row r="55" spans="2:15" x14ac:dyDescent="0.25">
      <c r="B55" s="34">
        <f>'Harmonogram rzeczowo-finansowy'!B54</f>
        <v>52</v>
      </c>
      <c r="C55" s="34" t="str">
        <f>'Harmonogram rzeczowo-finansowy'!C54</f>
        <v/>
      </c>
      <c r="D55" s="34" t="str">
        <f>'Harmonogram rzeczowo-finansowy'!D54</f>
        <v/>
      </c>
      <c r="E55" s="34" t="str">
        <f>'Harmonogram rzeczowo-finansowy'!E54</f>
        <v/>
      </c>
      <c r="F55" s="34" t="str">
        <f>'Harmonogram rzeczowo-finansowy'!F54</f>
        <v/>
      </c>
      <c r="G55" s="34" t="str">
        <f>'Harmonogram rzeczowo-finansowy'!G54</f>
        <v/>
      </c>
      <c r="H55" s="34">
        <f>'Harmonogram rzeczowo-finansowy'!H54</f>
        <v>0</v>
      </c>
      <c r="I55" s="34">
        <f>'Harmonogram rzeczowo-finansowy'!K54</f>
        <v>0</v>
      </c>
      <c r="J55" s="34">
        <f>'Harmonogram rzeczowo-finansowy'!L54</f>
        <v>0</v>
      </c>
      <c r="K55" s="40">
        <f>'Harmonogram rzeczowo-finansowy'!Q54</f>
        <v>0</v>
      </c>
      <c r="L55" s="172" t="str">
        <f>_xlfn.CONCAT('Harmonogram rzeczowo-finansowy'!N54," / ",'Harmonogram rzeczowo-finansowy'!O54)</f>
        <v xml:space="preserve"> / </v>
      </c>
      <c r="M55" s="57"/>
      <c r="N55" s="55"/>
      <c r="O55" s="58"/>
    </row>
    <row r="56" spans="2:15" x14ac:dyDescent="0.25">
      <c r="B56" s="35">
        <f>'Harmonogram rzeczowo-finansowy'!B55</f>
        <v>53</v>
      </c>
      <c r="C56" s="35" t="str">
        <f>'Harmonogram rzeczowo-finansowy'!C55</f>
        <v/>
      </c>
      <c r="D56" s="35" t="str">
        <f>'Harmonogram rzeczowo-finansowy'!D55</f>
        <v/>
      </c>
      <c r="E56" s="35" t="str">
        <f>'Harmonogram rzeczowo-finansowy'!E55</f>
        <v/>
      </c>
      <c r="F56" s="35" t="str">
        <f>'Harmonogram rzeczowo-finansowy'!F55</f>
        <v/>
      </c>
      <c r="G56" s="35" t="str">
        <f>'Harmonogram rzeczowo-finansowy'!G55</f>
        <v/>
      </c>
      <c r="H56" s="35">
        <f>'Harmonogram rzeczowo-finansowy'!H55</f>
        <v>0</v>
      </c>
      <c r="I56" s="35">
        <f>'Harmonogram rzeczowo-finansowy'!K55</f>
        <v>0</v>
      </c>
      <c r="J56" s="35">
        <f>'Harmonogram rzeczowo-finansowy'!L55</f>
        <v>0</v>
      </c>
      <c r="K56" s="41">
        <f>'Harmonogram rzeczowo-finansowy'!Q55</f>
        <v>0</v>
      </c>
      <c r="L56" s="170" t="str">
        <f>_xlfn.CONCAT('Harmonogram rzeczowo-finansowy'!N55," / ",'Harmonogram rzeczowo-finansowy'!O55)</f>
        <v xml:space="preserve"> / </v>
      </c>
      <c r="M56" s="59"/>
      <c r="N56" s="54"/>
      <c r="O56" s="60"/>
    </row>
    <row r="57" spans="2:15" x14ac:dyDescent="0.25">
      <c r="B57" s="34">
        <f>'Harmonogram rzeczowo-finansowy'!B56</f>
        <v>54</v>
      </c>
      <c r="C57" s="34" t="str">
        <f>'Harmonogram rzeczowo-finansowy'!C56</f>
        <v/>
      </c>
      <c r="D57" s="34" t="str">
        <f>'Harmonogram rzeczowo-finansowy'!D56</f>
        <v/>
      </c>
      <c r="E57" s="34" t="str">
        <f>'Harmonogram rzeczowo-finansowy'!E56</f>
        <v/>
      </c>
      <c r="F57" s="34" t="str">
        <f>'Harmonogram rzeczowo-finansowy'!F56</f>
        <v/>
      </c>
      <c r="G57" s="34" t="str">
        <f>'Harmonogram rzeczowo-finansowy'!G56</f>
        <v/>
      </c>
      <c r="H57" s="34">
        <f>'Harmonogram rzeczowo-finansowy'!H56</f>
        <v>0</v>
      </c>
      <c r="I57" s="34">
        <f>'Harmonogram rzeczowo-finansowy'!K56</f>
        <v>0</v>
      </c>
      <c r="J57" s="34">
        <f>'Harmonogram rzeczowo-finansowy'!L56</f>
        <v>0</v>
      </c>
      <c r="K57" s="40">
        <f>'Harmonogram rzeczowo-finansowy'!Q56</f>
        <v>0</v>
      </c>
      <c r="L57" s="172" t="str">
        <f>_xlfn.CONCAT('Harmonogram rzeczowo-finansowy'!N56," / ",'Harmonogram rzeczowo-finansowy'!O56)</f>
        <v xml:space="preserve"> / </v>
      </c>
      <c r="M57" s="57"/>
      <c r="N57" s="55"/>
      <c r="O57" s="58"/>
    </row>
    <row r="58" spans="2:15" x14ac:dyDescent="0.25">
      <c r="B58" s="35">
        <f>'Harmonogram rzeczowo-finansowy'!B57</f>
        <v>55</v>
      </c>
      <c r="C58" s="35" t="str">
        <f>'Harmonogram rzeczowo-finansowy'!C57</f>
        <v/>
      </c>
      <c r="D58" s="35" t="str">
        <f>'Harmonogram rzeczowo-finansowy'!D57</f>
        <v/>
      </c>
      <c r="E58" s="35" t="str">
        <f>'Harmonogram rzeczowo-finansowy'!E57</f>
        <v/>
      </c>
      <c r="F58" s="35" t="str">
        <f>'Harmonogram rzeczowo-finansowy'!F57</f>
        <v/>
      </c>
      <c r="G58" s="35" t="str">
        <f>'Harmonogram rzeczowo-finansowy'!G57</f>
        <v/>
      </c>
      <c r="H58" s="35">
        <f>'Harmonogram rzeczowo-finansowy'!H57</f>
        <v>0</v>
      </c>
      <c r="I58" s="35">
        <f>'Harmonogram rzeczowo-finansowy'!K57</f>
        <v>0</v>
      </c>
      <c r="J58" s="35">
        <f>'Harmonogram rzeczowo-finansowy'!L57</f>
        <v>0</v>
      </c>
      <c r="K58" s="41">
        <f>'Harmonogram rzeczowo-finansowy'!Q57</f>
        <v>0</v>
      </c>
      <c r="L58" s="170" t="str">
        <f>_xlfn.CONCAT('Harmonogram rzeczowo-finansowy'!N57," / ",'Harmonogram rzeczowo-finansowy'!O57)</f>
        <v xml:space="preserve"> / </v>
      </c>
      <c r="M58" s="59"/>
      <c r="N58" s="54"/>
      <c r="O58" s="60"/>
    </row>
    <row r="59" spans="2:15" x14ac:dyDescent="0.25">
      <c r="B59" s="34">
        <f>'Harmonogram rzeczowo-finansowy'!B58</f>
        <v>56</v>
      </c>
      <c r="C59" s="34" t="str">
        <f>'Harmonogram rzeczowo-finansowy'!C58</f>
        <v/>
      </c>
      <c r="D59" s="34" t="str">
        <f>'Harmonogram rzeczowo-finansowy'!D58</f>
        <v/>
      </c>
      <c r="E59" s="34" t="str">
        <f>'Harmonogram rzeczowo-finansowy'!E58</f>
        <v/>
      </c>
      <c r="F59" s="34" t="str">
        <f>'Harmonogram rzeczowo-finansowy'!F58</f>
        <v/>
      </c>
      <c r="G59" s="34" t="str">
        <f>'Harmonogram rzeczowo-finansowy'!G58</f>
        <v/>
      </c>
      <c r="H59" s="34">
        <f>'Harmonogram rzeczowo-finansowy'!H58</f>
        <v>0</v>
      </c>
      <c r="I59" s="34">
        <f>'Harmonogram rzeczowo-finansowy'!K58</f>
        <v>0</v>
      </c>
      <c r="J59" s="34">
        <f>'Harmonogram rzeczowo-finansowy'!L58</f>
        <v>0</v>
      </c>
      <c r="K59" s="40">
        <f>'Harmonogram rzeczowo-finansowy'!Q58</f>
        <v>0</v>
      </c>
      <c r="L59" s="172" t="str">
        <f>_xlfn.CONCAT('Harmonogram rzeczowo-finansowy'!N58," / ",'Harmonogram rzeczowo-finansowy'!O58)</f>
        <v xml:space="preserve"> / </v>
      </c>
      <c r="M59" s="57"/>
      <c r="N59" s="55"/>
      <c r="O59" s="58"/>
    </row>
    <row r="60" spans="2:15" x14ac:dyDescent="0.25">
      <c r="B60" s="35">
        <f>'Harmonogram rzeczowo-finansowy'!B59</f>
        <v>57</v>
      </c>
      <c r="C60" s="35" t="str">
        <f>'Harmonogram rzeczowo-finansowy'!C59</f>
        <v/>
      </c>
      <c r="D60" s="35" t="str">
        <f>'Harmonogram rzeczowo-finansowy'!D59</f>
        <v/>
      </c>
      <c r="E60" s="35" t="str">
        <f>'Harmonogram rzeczowo-finansowy'!E59</f>
        <v/>
      </c>
      <c r="F60" s="35" t="str">
        <f>'Harmonogram rzeczowo-finansowy'!F59</f>
        <v/>
      </c>
      <c r="G60" s="35" t="str">
        <f>'Harmonogram rzeczowo-finansowy'!G59</f>
        <v/>
      </c>
      <c r="H60" s="35">
        <f>'Harmonogram rzeczowo-finansowy'!H59</f>
        <v>0</v>
      </c>
      <c r="I60" s="35">
        <f>'Harmonogram rzeczowo-finansowy'!K59</f>
        <v>0</v>
      </c>
      <c r="J60" s="35">
        <f>'Harmonogram rzeczowo-finansowy'!L59</f>
        <v>0</v>
      </c>
      <c r="K60" s="41">
        <f>'Harmonogram rzeczowo-finansowy'!Q59</f>
        <v>0</v>
      </c>
      <c r="L60" s="170" t="str">
        <f>_xlfn.CONCAT('Harmonogram rzeczowo-finansowy'!N59," / ",'Harmonogram rzeczowo-finansowy'!O59)</f>
        <v xml:space="preserve"> / </v>
      </c>
      <c r="M60" s="59"/>
      <c r="N60" s="54"/>
      <c r="O60" s="60"/>
    </row>
    <row r="61" spans="2:15" x14ac:dyDescent="0.25">
      <c r="B61" s="34">
        <f>'Harmonogram rzeczowo-finansowy'!B60</f>
        <v>58</v>
      </c>
      <c r="C61" s="34" t="str">
        <f>'Harmonogram rzeczowo-finansowy'!C60</f>
        <v/>
      </c>
      <c r="D61" s="34" t="str">
        <f>'Harmonogram rzeczowo-finansowy'!D60</f>
        <v/>
      </c>
      <c r="E61" s="34" t="str">
        <f>'Harmonogram rzeczowo-finansowy'!E60</f>
        <v/>
      </c>
      <c r="F61" s="34" t="str">
        <f>'Harmonogram rzeczowo-finansowy'!F60</f>
        <v/>
      </c>
      <c r="G61" s="34" t="str">
        <f>'Harmonogram rzeczowo-finansowy'!G60</f>
        <v/>
      </c>
      <c r="H61" s="34">
        <f>'Harmonogram rzeczowo-finansowy'!H60</f>
        <v>0</v>
      </c>
      <c r="I61" s="34">
        <f>'Harmonogram rzeczowo-finansowy'!K60</f>
        <v>0</v>
      </c>
      <c r="J61" s="34">
        <f>'Harmonogram rzeczowo-finansowy'!L60</f>
        <v>0</v>
      </c>
      <c r="K61" s="40">
        <f>'Harmonogram rzeczowo-finansowy'!Q60</f>
        <v>0</v>
      </c>
      <c r="L61" s="172" t="str">
        <f>_xlfn.CONCAT('Harmonogram rzeczowo-finansowy'!N60," / ",'Harmonogram rzeczowo-finansowy'!O60)</f>
        <v xml:space="preserve"> / </v>
      </c>
      <c r="M61" s="57"/>
      <c r="N61" s="55"/>
      <c r="O61" s="58"/>
    </row>
    <row r="62" spans="2:15" x14ac:dyDescent="0.25">
      <c r="B62" s="35">
        <f>'Harmonogram rzeczowo-finansowy'!B61</f>
        <v>59</v>
      </c>
      <c r="C62" s="35" t="str">
        <f>'Harmonogram rzeczowo-finansowy'!C61</f>
        <v/>
      </c>
      <c r="D62" s="35" t="str">
        <f>'Harmonogram rzeczowo-finansowy'!D61</f>
        <v/>
      </c>
      <c r="E62" s="35" t="str">
        <f>'Harmonogram rzeczowo-finansowy'!E61</f>
        <v/>
      </c>
      <c r="F62" s="35" t="str">
        <f>'Harmonogram rzeczowo-finansowy'!F61</f>
        <v/>
      </c>
      <c r="G62" s="35" t="str">
        <f>'Harmonogram rzeczowo-finansowy'!G61</f>
        <v/>
      </c>
      <c r="H62" s="35">
        <f>'Harmonogram rzeczowo-finansowy'!H61</f>
        <v>0</v>
      </c>
      <c r="I62" s="35">
        <f>'Harmonogram rzeczowo-finansowy'!K61</f>
        <v>0</v>
      </c>
      <c r="J62" s="35">
        <f>'Harmonogram rzeczowo-finansowy'!L61</f>
        <v>0</v>
      </c>
      <c r="K62" s="41">
        <f>'Harmonogram rzeczowo-finansowy'!Q61</f>
        <v>0</v>
      </c>
      <c r="L62" s="170" t="str">
        <f>_xlfn.CONCAT('Harmonogram rzeczowo-finansowy'!N61," / ",'Harmonogram rzeczowo-finansowy'!O61)</f>
        <v xml:space="preserve"> / </v>
      </c>
      <c r="M62" s="59"/>
      <c r="N62" s="54"/>
      <c r="O62" s="60"/>
    </row>
    <row r="63" spans="2:15" x14ac:dyDescent="0.25">
      <c r="B63" s="34">
        <f>'Harmonogram rzeczowo-finansowy'!B62</f>
        <v>60</v>
      </c>
      <c r="C63" s="34" t="str">
        <f>'Harmonogram rzeczowo-finansowy'!C62</f>
        <v/>
      </c>
      <c r="D63" s="34" t="str">
        <f>'Harmonogram rzeczowo-finansowy'!D62</f>
        <v/>
      </c>
      <c r="E63" s="34" t="str">
        <f>'Harmonogram rzeczowo-finansowy'!E62</f>
        <v/>
      </c>
      <c r="F63" s="34" t="str">
        <f>'Harmonogram rzeczowo-finansowy'!F62</f>
        <v/>
      </c>
      <c r="G63" s="34" t="str">
        <f>'Harmonogram rzeczowo-finansowy'!G62</f>
        <v/>
      </c>
      <c r="H63" s="34">
        <f>'Harmonogram rzeczowo-finansowy'!H62</f>
        <v>0</v>
      </c>
      <c r="I63" s="34">
        <f>'Harmonogram rzeczowo-finansowy'!K62</f>
        <v>0</v>
      </c>
      <c r="J63" s="34">
        <f>'Harmonogram rzeczowo-finansowy'!L62</f>
        <v>0</v>
      </c>
      <c r="K63" s="40">
        <f>'Harmonogram rzeczowo-finansowy'!Q62</f>
        <v>0</v>
      </c>
      <c r="L63" s="172" t="str">
        <f>_xlfn.CONCAT('Harmonogram rzeczowo-finansowy'!N62," / ",'Harmonogram rzeczowo-finansowy'!O62)</f>
        <v xml:space="preserve"> / </v>
      </c>
      <c r="M63" s="57"/>
      <c r="N63" s="55"/>
      <c r="O63" s="58"/>
    </row>
    <row r="64" spans="2:15" x14ac:dyDescent="0.25">
      <c r="B64" s="35">
        <f>'Harmonogram rzeczowo-finansowy'!B63</f>
        <v>61</v>
      </c>
      <c r="C64" s="35" t="str">
        <f>'Harmonogram rzeczowo-finansowy'!C63</f>
        <v/>
      </c>
      <c r="D64" s="35" t="str">
        <f>'Harmonogram rzeczowo-finansowy'!D63</f>
        <v/>
      </c>
      <c r="E64" s="35" t="str">
        <f>'Harmonogram rzeczowo-finansowy'!E63</f>
        <v/>
      </c>
      <c r="F64" s="35" t="str">
        <f>'Harmonogram rzeczowo-finansowy'!F63</f>
        <v/>
      </c>
      <c r="G64" s="35" t="str">
        <f>'Harmonogram rzeczowo-finansowy'!G63</f>
        <v/>
      </c>
      <c r="H64" s="35">
        <f>'Harmonogram rzeczowo-finansowy'!H63</f>
        <v>0</v>
      </c>
      <c r="I64" s="35">
        <f>'Harmonogram rzeczowo-finansowy'!K63</f>
        <v>0</v>
      </c>
      <c r="J64" s="35">
        <f>'Harmonogram rzeczowo-finansowy'!L63</f>
        <v>0</v>
      </c>
      <c r="K64" s="41">
        <f>'Harmonogram rzeczowo-finansowy'!Q63</f>
        <v>0</v>
      </c>
      <c r="L64" s="170" t="str">
        <f>_xlfn.CONCAT('Harmonogram rzeczowo-finansowy'!N63," / ",'Harmonogram rzeczowo-finansowy'!O63)</f>
        <v xml:space="preserve"> / </v>
      </c>
      <c r="M64" s="59"/>
      <c r="N64" s="54"/>
      <c r="O64" s="60"/>
    </row>
    <row r="65" spans="2:15" x14ac:dyDescent="0.25">
      <c r="B65" s="34">
        <f>'Harmonogram rzeczowo-finansowy'!B64</f>
        <v>62</v>
      </c>
      <c r="C65" s="34" t="str">
        <f>'Harmonogram rzeczowo-finansowy'!C64</f>
        <v/>
      </c>
      <c r="D65" s="34" t="str">
        <f>'Harmonogram rzeczowo-finansowy'!D64</f>
        <v/>
      </c>
      <c r="E65" s="34" t="str">
        <f>'Harmonogram rzeczowo-finansowy'!E64</f>
        <v/>
      </c>
      <c r="F65" s="34" t="str">
        <f>'Harmonogram rzeczowo-finansowy'!F64</f>
        <v/>
      </c>
      <c r="G65" s="34" t="str">
        <f>'Harmonogram rzeczowo-finansowy'!G64</f>
        <v/>
      </c>
      <c r="H65" s="34">
        <f>'Harmonogram rzeczowo-finansowy'!H64</f>
        <v>0</v>
      </c>
      <c r="I65" s="34">
        <f>'Harmonogram rzeczowo-finansowy'!K64</f>
        <v>0</v>
      </c>
      <c r="J65" s="34">
        <f>'Harmonogram rzeczowo-finansowy'!L64</f>
        <v>0</v>
      </c>
      <c r="K65" s="40">
        <f>'Harmonogram rzeczowo-finansowy'!Q64</f>
        <v>0</v>
      </c>
      <c r="L65" s="172" t="str">
        <f>_xlfn.CONCAT('Harmonogram rzeczowo-finansowy'!N64," / ",'Harmonogram rzeczowo-finansowy'!O64)</f>
        <v xml:space="preserve"> / </v>
      </c>
      <c r="M65" s="57"/>
      <c r="N65" s="55"/>
      <c r="O65" s="58"/>
    </row>
    <row r="66" spans="2:15" x14ac:dyDescent="0.25">
      <c r="B66" s="35">
        <f>'Harmonogram rzeczowo-finansowy'!B65</f>
        <v>63</v>
      </c>
      <c r="C66" s="35" t="str">
        <f>'Harmonogram rzeczowo-finansowy'!C65</f>
        <v/>
      </c>
      <c r="D66" s="35" t="str">
        <f>'Harmonogram rzeczowo-finansowy'!D65</f>
        <v/>
      </c>
      <c r="E66" s="35" t="str">
        <f>'Harmonogram rzeczowo-finansowy'!E65</f>
        <v/>
      </c>
      <c r="F66" s="35" t="str">
        <f>'Harmonogram rzeczowo-finansowy'!F65</f>
        <v/>
      </c>
      <c r="G66" s="35" t="str">
        <f>'Harmonogram rzeczowo-finansowy'!G65</f>
        <v/>
      </c>
      <c r="H66" s="35">
        <f>'Harmonogram rzeczowo-finansowy'!H65</f>
        <v>0</v>
      </c>
      <c r="I66" s="35">
        <f>'Harmonogram rzeczowo-finansowy'!K65</f>
        <v>0</v>
      </c>
      <c r="J66" s="35">
        <f>'Harmonogram rzeczowo-finansowy'!L65</f>
        <v>0</v>
      </c>
      <c r="K66" s="41">
        <f>'Harmonogram rzeczowo-finansowy'!Q65</f>
        <v>0</v>
      </c>
      <c r="L66" s="170" t="str">
        <f>_xlfn.CONCAT('Harmonogram rzeczowo-finansowy'!N65," / ",'Harmonogram rzeczowo-finansowy'!O65)</f>
        <v xml:space="preserve"> / </v>
      </c>
      <c r="M66" s="59"/>
      <c r="N66" s="54"/>
      <c r="O66" s="60"/>
    </row>
    <row r="67" spans="2:15" x14ac:dyDescent="0.25">
      <c r="B67" s="34">
        <f>'Harmonogram rzeczowo-finansowy'!B66</f>
        <v>64</v>
      </c>
      <c r="C67" s="34" t="str">
        <f>'Harmonogram rzeczowo-finansowy'!C66</f>
        <v/>
      </c>
      <c r="D67" s="34" t="str">
        <f>'Harmonogram rzeczowo-finansowy'!D66</f>
        <v/>
      </c>
      <c r="E67" s="34" t="str">
        <f>'Harmonogram rzeczowo-finansowy'!E66</f>
        <v/>
      </c>
      <c r="F67" s="34" t="str">
        <f>'Harmonogram rzeczowo-finansowy'!F66</f>
        <v/>
      </c>
      <c r="G67" s="34" t="str">
        <f>'Harmonogram rzeczowo-finansowy'!G66</f>
        <v/>
      </c>
      <c r="H67" s="34">
        <f>'Harmonogram rzeczowo-finansowy'!H66</f>
        <v>0</v>
      </c>
      <c r="I67" s="34">
        <f>'Harmonogram rzeczowo-finansowy'!K66</f>
        <v>0</v>
      </c>
      <c r="J67" s="34">
        <f>'Harmonogram rzeczowo-finansowy'!L66</f>
        <v>0</v>
      </c>
      <c r="K67" s="40">
        <f>'Harmonogram rzeczowo-finansowy'!Q66</f>
        <v>0</v>
      </c>
      <c r="L67" s="172" t="str">
        <f>_xlfn.CONCAT('Harmonogram rzeczowo-finansowy'!N66," / ",'Harmonogram rzeczowo-finansowy'!O66)</f>
        <v xml:space="preserve"> / </v>
      </c>
      <c r="M67" s="57"/>
      <c r="N67" s="55"/>
      <c r="O67" s="58"/>
    </row>
    <row r="68" spans="2:15" x14ac:dyDescent="0.25">
      <c r="B68" s="35">
        <f>'Harmonogram rzeczowo-finansowy'!B67</f>
        <v>65</v>
      </c>
      <c r="C68" s="35" t="str">
        <f>'Harmonogram rzeczowo-finansowy'!C67</f>
        <v/>
      </c>
      <c r="D68" s="35" t="str">
        <f>'Harmonogram rzeczowo-finansowy'!D67</f>
        <v/>
      </c>
      <c r="E68" s="35" t="str">
        <f>'Harmonogram rzeczowo-finansowy'!E67</f>
        <v/>
      </c>
      <c r="F68" s="35" t="str">
        <f>'Harmonogram rzeczowo-finansowy'!F67</f>
        <v/>
      </c>
      <c r="G68" s="35" t="str">
        <f>'Harmonogram rzeczowo-finansowy'!G67</f>
        <v/>
      </c>
      <c r="H68" s="35">
        <f>'Harmonogram rzeczowo-finansowy'!H67</f>
        <v>0</v>
      </c>
      <c r="I68" s="35">
        <f>'Harmonogram rzeczowo-finansowy'!K67</f>
        <v>0</v>
      </c>
      <c r="J68" s="35">
        <f>'Harmonogram rzeczowo-finansowy'!L67</f>
        <v>0</v>
      </c>
      <c r="K68" s="41">
        <f>'Harmonogram rzeczowo-finansowy'!Q67</f>
        <v>0</v>
      </c>
      <c r="L68" s="170" t="str">
        <f>_xlfn.CONCAT('Harmonogram rzeczowo-finansowy'!N67," / ",'Harmonogram rzeczowo-finansowy'!O67)</f>
        <v xml:space="preserve"> / </v>
      </c>
      <c r="M68" s="59"/>
      <c r="N68" s="54"/>
      <c r="O68" s="60"/>
    </row>
    <row r="69" spans="2:15" x14ac:dyDescent="0.25">
      <c r="B69" s="34">
        <f>'Harmonogram rzeczowo-finansowy'!B68</f>
        <v>66</v>
      </c>
      <c r="C69" s="34" t="str">
        <f>'Harmonogram rzeczowo-finansowy'!C68</f>
        <v/>
      </c>
      <c r="D69" s="34" t="str">
        <f>'Harmonogram rzeczowo-finansowy'!D68</f>
        <v/>
      </c>
      <c r="E69" s="34" t="str">
        <f>'Harmonogram rzeczowo-finansowy'!E68</f>
        <v/>
      </c>
      <c r="F69" s="34" t="str">
        <f>'Harmonogram rzeczowo-finansowy'!F68</f>
        <v/>
      </c>
      <c r="G69" s="34" t="str">
        <f>'Harmonogram rzeczowo-finansowy'!G68</f>
        <v/>
      </c>
      <c r="H69" s="34">
        <f>'Harmonogram rzeczowo-finansowy'!H68</f>
        <v>0</v>
      </c>
      <c r="I69" s="34">
        <f>'Harmonogram rzeczowo-finansowy'!K68</f>
        <v>0</v>
      </c>
      <c r="J69" s="34">
        <f>'Harmonogram rzeczowo-finansowy'!L68</f>
        <v>0</v>
      </c>
      <c r="K69" s="40">
        <f>'Harmonogram rzeczowo-finansowy'!Q68</f>
        <v>0</v>
      </c>
      <c r="L69" s="172" t="str">
        <f>_xlfn.CONCAT('Harmonogram rzeczowo-finansowy'!N68," / ",'Harmonogram rzeczowo-finansowy'!O68)</f>
        <v xml:space="preserve"> / </v>
      </c>
      <c r="M69" s="57"/>
      <c r="N69" s="55"/>
      <c r="O69" s="58"/>
    </row>
    <row r="70" spans="2:15" x14ac:dyDescent="0.25">
      <c r="B70" s="35">
        <f>'Harmonogram rzeczowo-finansowy'!B69</f>
        <v>67</v>
      </c>
      <c r="C70" s="35" t="str">
        <f>'Harmonogram rzeczowo-finansowy'!C69</f>
        <v/>
      </c>
      <c r="D70" s="35" t="str">
        <f>'Harmonogram rzeczowo-finansowy'!D69</f>
        <v/>
      </c>
      <c r="E70" s="35" t="str">
        <f>'Harmonogram rzeczowo-finansowy'!E69</f>
        <v/>
      </c>
      <c r="F70" s="35" t="str">
        <f>'Harmonogram rzeczowo-finansowy'!F69</f>
        <v/>
      </c>
      <c r="G70" s="35" t="str">
        <f>'Harmonogram rzeczowo-finansowy'!G69</f>
        <v/>
      </c>
      <c r="H70" s="35">
        <f>'Harmonogram rzeczowo-finansowy'!H69</f>
        <v>0</v>
      </c>
      <c r="I70" s="35">
        <f>'Harmonogram rzeczowo-finansowy'!K69</f>
        <v>0</v>
      </c>
      <c r="J70" s="35">
        <f>'Harmonogram rzeczowo-finansowy'!L69</f>
        <v>0</v>
      </c>
      <c r="K70" s="41">
        <f>'Harmonogram rzeczowo-finansowy'!Q69</f>
        <v>0</v>
      </c>
      <c r="L70" s="170" t="str">
        <f>_xlfn.CONCAT('Harmonogram rzeczowo-finansowy'!N69," / ",'Harmonogram rzeczowo-finansowy'!O69)</f>
        <v xml:space="preserve"> / </v>
      </c>
      <c r="M70" s="59"/>
      <c r="N70" s="54"/>
      <c r="O70" s="60"/>
    </row>
    <row r="71" spans="2:15" x14ac:dyDescent="0.25">
      <c r="B71" s="34">
        <f>'Harmonogram rzeczowo-finansowy'!B70</f>
        <v>68</v>
      </c>
      <c r="C71" s="34" t="str">
        <f>'Harmonogram rzeczowo-finansowy'!C70</f>
        <v/>
      </c>
      <c r="D71" s="34" t="str">
        <f>'Harmonogram rzeczowo-finansowy'!D70</f>
        <v/>
      </c>
      <c r="E71" s="34" t="str">
        <f>'Harmonogram rzeczowo-finansowy'!E70</f>
        <v/>
      </c>
      <c r="F71" s="34" t="str">
        <f>'Harmonogram rzeczowo-finansowy'!F70</f>
        <v/>
      </c>
      <c r="G71" s="34" t="str">
        <f>'Harmonogram rzeczowo-finansowy'!G70</f>
        <v/>
      </c>
      <c r="H71" s="34">
        <f>'Harmonogram rzeczowo-finansowy'!H70</f>
        <v>0</v>
      </c>
      <c r="I71" s="34">
        <f>'Harmonogram rzeczowo-finansowy'!K70</f>
        <v>0</v>
      </c>
      <c r="J71" s="34">
        <f>'Harmonogram rzeczowo-finansowy'!L70</f>
        <v>0</v>
      </c>
      <c r="K71" s="40">
        <f>'Harmonogram rzeczowo-finansowy'!Q70</f>
        <v>0</v>
      </c>
      <c r="L71" s="172" t="str">
        <f>_xlfn.CONCAT('Harmonogram rzeczowo-finansowy'!N70," / ",'Harmonogram rzeczowo-finansowy'!O70)</f>
        <v xml:space="preserve"> / </v>
      </c>
      <c r="M71" s="57"/>
      <c r="N71" s="55"/>
      <c r="O71" s="58"/>
    </row>
    <row r="72" spans="2:15" x14ac:dyDescent="0.25">
      <c r="B72" s="35">
        <f>'Harmonogram rzeczowo-finansowy'!B71</f>
        <v>69</v>
      </c>
      <c r="C72" s="35" t="str">
        <f>'Harmonogram rzeczowo-finansowy'!C71</f>
        <v/>
      </c>
      <c r="D72" s="35" t="str">
        <f>'Harmonogram rzeczowo-finansowy'!D71</f>
        <v/>
      </c>
      <c r="E72" s="35" t="str">
        <f>'Harmonogram rzeczowo-finansowy'!E71</f>
        <v/>
      </c>
      <c r="F72" s="35" t="str">
        <f>'Harmonogram rzeczowo-finansowy'!F71</f>
        <v/>
      </c>
      <c r="G72" s="35" t="str">
        <f>'Harmonogram rzeczowo-finansowy'!G71</f>
        <v/>
      </c>
      <c r="H72" s="35">
        <f>'Harmonogram rzeczowo-finansowy'!H71</f>
        <v>0</v>
      </c>
      <c r="I72" s="35">
        <f>'Harmonogram rzeczowo-finansowy'!K71</f>
        <v>0</v>
      </c>
      <c r="J72" s="35">
        <f>'Harmonogram rzeczowo-finansowy'!L71</f>
        <v>0</v>
      </c>
      <c r="K72" s="41">
        <f>'Harmonogram rzeczowo-finansowy'!Q71</f>
        <v>0</v>
      </c>
      <c r="L72" s="170" t="str">
        <f>_xlfn.CONCAT('Harmonogram rzeczowo-finansowy'!N71," / ",'Harmonogram rzeczowo-finansowy'!O71)</f>
        <v xml:space="preserve"> / </v>
      </c>
      <c r="M72" s="59"/>
      <c r="N72" s="54"/>
      <c r="O72" s="60"/>
    </row>
    <row r="73" spans="2:15" x14ac:dyDescent="0.25">
      <c r="B73" s="34">
        <f>'Harmonogram rzeczowo-finansowy'!B72</f>
        <v>70</v>
      </c>
      <c r="C73" s="34" t="str">
        <f>'Harmonogram rzeczowo-finansowy'!C72</f>
        <v/>
      </c>
      <c r="D73" s="34" t="str">
        <f>'Harmonogram rzeczowo-finansowy'!D72</f>
        <v/>
      </c>
      <c r="E73" s="34" t="str">
        <f>'Harmonogram rzeczowo-finansowy'!E72</f>
        <v/>
      </c>
      <c r="F73" s="34" t="str">
        <f>'Harmonogram rzeczowo-finansowy'!F72</f>
        <v/>
      </c>
      <c r="G73" s="34" t="str">
        <f>'Harmonogram rzeczowo-finansowy'!G72</f>
        <v/>
      </c>
      <c r="H73" s="34">
        <f>'Harmonogram rzeczowo-finansowy'!H72</f>
        <v>0</v>
      </c>
      <c r="I73" s="34">
        <f>'Harmonogram rzeczowo-finansowy'!K72</f>
        <v>0</v>
      </c>
      <c r="J73" s="34">
        <f>'Harmonogram rzeczowo-finansowy'!L72</f>
        <v>0</v>
      </c>
      <c r="K73" s="40">
        <f>'Harmonogram rzeczowo-finansowy'!Q72</f>
        <v>0</v>
      </c>
      <c r="L73" s="172" t="str">
        <f>_xlfn.CONCAT('Harmonogram rzeczowo-finansowy'!N72," / ",'Harmonogram rzeczowo-finansowy'!O72)</f>
        <v xml:space="preserve"> / </v>
      </c>
      <c r="M73" s="57"/>
      <c r="N73" s="55"/>
      <c r="O73" s="58"/>
    </row>
    <row r="74" spans="2:15" x14ac:dyDescent="0.25">
      <c r="B74" s="35">
        <f>'Harmonogram rzeczowo-finansowy'!B73</f>
        <v>71</v>
      </c>
      <c r="C74" s="35" t="str">
        <f>'Harmonogram rzeczowo-finansowy'!C73</f>
        <v/>
      </c>
      <c r="D74" s="35" t="str">
        <f>'Harmonogram rzeczowo-finansowy'!D73</f>
        <v/>
      </c>
      <c r="E74" s="35" t="str">
        <f>'Harmonogram rzeczowo-finansowy'!E73</f>
        <v/>
      </c>
      <c r="F74" s="35" t="str">
        <f>'Harmonogram rzeczowo-finansowy'!F73</f>
        <v/>
      </c>
      <c r="G74" s="35" t="str">
        <f>'Harmonogram rzeczowo-finansowy'!G73</f>
        <v/>
      </c>
      <c r="H74" s="35">
        <f>'Harmonogram rzeczowo-finansowy'!H73</f>
        <v>0</v>
      </c>
      <c r="I74" s="35">
        <f>'Harmonogram rzeczowo-finansowy'!K73</f>
        <v>0</v>
      </c>
      <c r="J74" s="35">
        <f>'Harmonogram rzeczowo-finansowy'!L73</f>
        <v>0</v>
      </c>
      <c r="K74" s="41">
        <f>'Harmonogram rzeczowo-finansowy'!Q73</f>
        <v>0</v>
      </c>
      <c r="L74" s="170" t="str">
        <f>_xlfn.CONCAT('Harmonogram rzeczowo-finansowy'!N73," / ",'Harmonogram rzeczowo-finansowy'!O73)</f>
        <v xml:space="preserve"> / </v>
      </c>
      <c r="M74" s="59"/>
      <c r="N74" s="54"/>
      <c r="O74" s="60"/>
    </row>
    <row r="75" spans="2:15" x14ac:dyDescent="0.25">
      <c r="B75" s="34">
        <f>'Harmonogram rzeczowo-finansowy'!B74</f>
        <v>72</v>
      </c>
      <c r="C75" s="34" t="str">
        <f>'Harmonogram rzeczowo-finansowy'!C74</f>
        <v/>
      </c>
      <c r="D75" s="34" t="str">
        <f>'Harmonogram rzeczowo-finansowy'!D74</f>
        <v/>
      </c>
      <c r="E75" s="34" t="str">
        <f>'Harmonogram rzeczowo-finansowy'!E74</f>
        <v/>
      </c>
      <c r="F75" s="34" t="str">
        <f>'Harmonogram rzeczowo-finansowy'!F74</f>
        <v/>
      </c>
      <c r="G75" s="34" t="str">
        <f>'Harmonogram rzeczowo-finansowy'!G74</f>
        <v/>
      </c>
      <c r="H75" s="34">
        <f>'Harmonogram rzeczowo-finansowy'!H74</f>
        <v>0</v>
      </c>
      <c r="I75" s="34">
        <f>'Harmonogram rzeczowo-finansowy'!K74</f>
        <v>0</v>
      </c>
      <c r="J75" s="34">
        <f>'Harmonogram rzeczowo-finansowy'!L74</f>
        <v>0</v>
      </c>
      <c r="K75" s="40">
        <f>'Harmonogram rzeczowo-finansowy'!Q74</f>
        <v>0</v>
      </c>
      <c r="L75" s="172" t="str">
        <f>_xlfn.CONCAT('Harmonogram rzeczowo-finansowy'!N74," / ",'Harmonogram rzeczowo-finansowy'!O74)</f>
        <v xml:space="preserve"> / </v>
      </c>
      <c r="M75" s="57"/>
      <c r="N75" s="55"/>
      <c r="O75" s="58"/>
    </row>
    <row r="76" spans="2:15" x14ac:dyDescent="0.25">
      <c r="B76" s="35">
        <f>'Harmonogram rzeczowo-finansowy'!B75</f>
        <v>73</v>
      </c>
      <c r="C76" s="35" t="str">
        <f>'Harmonogram rzeczowo-finansowy'!C75</f>
        <v/>
      </c>
      <c r="D76" s="35" t="str">
        <f>'Harmonogram rzeczowo-finansowy'!D75</f>
        <v/>
      </c>
      <c r="E76" s="35" t="str">
        <f>'Harmonogram rzeczowo-finansowy'!E75</f>
        <v/>
      </c>
      <c r="F76" s="35" t="str">
        <f>'Harmonogram rzeczowo-finansowy'!F75</f>
        <v/>
      </c>
      <c r="G76" s="35" t="str">
        <f>'Harmonogram rzeczowo-finansowy'!G75</f>
        <v/>
      </c>
      <c r="H76" s="35">
        <f>'Harmonogram rzeczowo-finansowy'!H75</f>
        <v>0</v>
      </c>
      <c r="I76" s="35">
        <f>'Harmonogram rzeczowo-finansowy'!K75</f>
        <v>0</v>
      </c>
      <c r="J76" s="35">
        <f>'Harmonogram rzeczowo-finansowy'!L75</f>
        <v>0</v>
      </c>
      <c r="K76" s="41">
        <f>'Harmonogram rzeczowo-finansowy'!Q75</f>
        <v>0</v>
      </c>
      <c r="L76" s="170" t="str">
        <f>_xlfn.CONCAT('Harmonogram rzeczowo-finansowy'!N75," / ",'Harmonogram rzeczowo-finansowy'!O75)</f>
        <v xml:space="preserve"> / </v>
      </c>
      <c r="M76" s="59"/>
      <c r="N76" s="54"/>
      <c r="O76" s="60"/>
    </row>
    <row r="77" spans="2:15" x14ac:dyDescent="0.25">
      <c r="B77" s="34">
        <f>'Harmonogram rzeczowo-finansowy'!B76</f>
        <v>74</v>
      </c>
      <c r="C77" s="34" t="str">
        <f>'Harmonogram rzeczowo-finansowy'!C76</f>
        <v/>
      </c>
      <c r="D77" s="34" t="str">
        <f>'Harmonogram rzeczowo-finansowy'!D76</f>
        <v/>
      </c>
      <c r="E77" s="34" t="str">
        <f>'Harmonogram rzeczowo-finansowy'!E76</f>
        <v/>
      </c>
      <c r="F77" s="34" t="str">
        <f>'Harmonogram rzeczowo-finansowy'!F76</f>
        <v/>
      </c>
      <c r="G77" s="34" t="str">
        <f>'Harmonogram rzeczowo-finansowy'!G76</f>
        <v/>
      </c>
      <c r="H77" s="34">
        <f>'Harmonogram rzeczowo-finansowy'!H76</f>
        <v>0</v>
      </c>
      <c r="I77" s="34">
        <f>'Harmonogram rzeczowo-finansowy'!K76</f>
        <v>0</v>
      </c>
      <c r="J77" s="34">
        <f>'Harmonogram rzeczowo-finansowy'!L76</f>
        <v>0</v>
      </c>
      <c r="K77" s="40">
        <f>'Harmonogram rzeczowo-finansowy'!Q76</f>
        <v>0</v>
      </c>
      <c r="L77" s="172" t="str">
        <f>_xlfn.CONCAT('Harmonogram rzeczowo-finansowy'!N76," / ",'Harmonogram rzeczowo-finansowy'!O76)</f>
        <v xml:space="preserve"> / </v>
      </c>
      <c r="M77" s="57"/>
      <c r="N77" s="55"/>
      <c r="O77" s="58"/>
    </row>
    <row r="78" spans="2:15" x14ac:dyDescent="0.25">
      <c r="B78" s="35">
        <f>'Harmonogram rzeczowo-finansowy'!B77</f>
        <v>75</v>
      </c>
      <c r="C78" s="35" t="str">
        <f>'Harmonogram rzeczowo-finansowy'!C77</f>
        <v/>
      </c>
      <c r="D78" s="35" t="str">
        <f>'Harmonogram rzeczowo-finansowy'!D77</f>
        <v/>
      </c>
      <c r="E78" s="35" t="str">
        <f>'Harmonogram rzeczowo-finansowy'!E77</f>
        <v/>
      </c>
      <c r="F78" s="35" t="str">
        <f>'Harmonogram rzeczowo-finansowy'!F77</f>
        <v/>
      </c>
      <c r="G78" s="35" t="str">
        <f>'Harmonogram rzeczowo-finansowy'!G77</f>
        <v/>
      </c>
      <c r="H78" s="35">
        <f>'Harmonogram rzeczowo-finansowy'!H77</f>
        <v>0</v>
      </c>
      <c r="I78" s="35">
        <f>'Harmonogram rzeczowo-finansowy'!K77</f>
        <v>0</v>
      </c>
      <c r="J78" s="35">
        <f>'Harmonogram rzeczowo-finansowy'!L77</f>
        <v>0</v>
      </c>
      <c r="K78" s="41">
        <f>'Harmonogram rzeczowo-finansowy'!Q77</f>
        <v>0</v>
      </c>
      <c r="L78" s="170" t="str">
        <f>_xlfn.CONCAT('Harmonogram rzeczowo-finansowy'!N77," / ",'Harmonogram rzeczowo-finansowy'!O77)</f>
        <v xml:space="preserve"> / </v>
      </c>
      <c r="M78" s="59"/>
      <c r="N78" s="54"/>
      <c r="O78" s="60"/>
    </row>
    <row r="79" spans="2:15" x14ac:dyDescent="0.25">
      <c r="B79" s="34">
        <f>'Harmonogram rzeczowo-finansowy'!B78</f>
        <v>76</v>
      </c>
      <c r="C79" s="34" t="str">
        <f>'Harmonogram rzeczowo-finansowy'!C78</f>
        <v/>
      </c>
      <c r="D79" s="34" t="str">
        <f>'Harmonogram rzeczowo-finansowy'!D78</f>
        <v/>
      </c>
      <c r="E79" s="34" t="str">
        <f>'Harmonogram rzeczowo-finansowy'!E78</f>
        <v/>
      </c>
      <c r="F79" s="34" t="str">
        <f>'Harmonogram rzeczowo-finansowy'!F78</f>
        <v/>
      </c>
      <c r="G79" s="34" t="str">
        <f>'Harmonogram rzeczowo-finansowy'!G78</f>
        <v/>
      </c>
      <c r="H79" s="34">
        <f>'Harmonogram rzeczowo-finansowy'!H78</f>
        <v>0</v>
      </c>
      <c r="I79" s="34">
        <f>'Harmonogram rzeczowo-finansowy'!K78</f>
        <v>0</v>
      </c>
      <c r="J79" s="34">
        <f>'Harmonogram rzeczowo-finansowy'!L78</f>
        <v>0</v>
      </c>
      <c r="K79" s="40">
        <f>'Harmonogram rzeczowo-finansowy'!Q78</f>
        <v>0</v>
      </c>
      <c r="L79" s="172" t="str">
        <f>_xlfn.CONCAT('Harmonogram rzeczowo-finansowy'!N78," / ",'Harmonogram rzeczowo-finansowy'!O78)</f>
        <v xml:space="preserve"> / </v>
      </c>
      <c r="M79" s="57"/>
      <c r="N79" s="55"/>
      <c r="O79" s="58"/>
    </row>
    <row r="80" spans="2:15" x14ac:dyDescent="0.25">
      <c r="B80" s="35">
        <f>'Harmonogram rzeczowo-finansowy'!B79</f>
        <v>77</v>
      </c>
      <c r="C80" s="35" t="str">
        <f>'Harmonogram rzeczowo-finansowy'!C79</f>
        <v/>
      </c>
      <c r="D80" s="35" t="str">
        <f>'Harmonogram rzeczowo-finansowy'!D79</f>
        <v/>
      </c>
      <c r="E80" s="35" t="str">
        <f>'Harmonogram rzeczowo-finansowy'!E79</f>
        <v/>
      </c>
      <c r="F80" s="35" t="str">
        <f>'Harmonogram rzeczowo-finansowy'!F79</f>
        <v/>
      </c>
      <c r="G80" s="35" t="str">
        <f>'Harmonogram rzeczowo-finansowy'!G79</f>
        <v/>
      </c>
      <c r="H80" s="35">
        <f>'Harmonogram rzeczowo-finansowy'!H79</f>
        <v>0</v>
      </c>
      <c r="I80" s="35">
        <f>'Harmonogram rzeczowo-finansowy'!K79</f>
        <v>0</v>
      </c>
      <c r="J80" s="35">
        <f>'Harmonogram rzeczowo-finansowy'!L79</f>
        <v>0</v>
      </c>
      <c r="K80" s="41">
        <f>'Harmonogram rzeczowo-finansowy'!Q79</f>
        <v>0</v>
      </c>
      <c r="L80" s="170" t="str">
        <f>_xlfn.CONCAT('Harmonogram rzeczowo-finansowy'!N79," / ",'Harmonogram rzeczowo-finansowy'!O79)</f>
        <v xml:space="preserve"> / </v>
      </c>
      <c r="M80" s="59"/>
      <c r="N80" s="54"/>
      <c r="O80" s="60"/>
    </row>
    <row r="81" spans="2:15" x14ac:dyDescent="0.25">
      <c r="B81" s="34">
        <f>'Harmonogram rzeczowo-finansowy'!B80</f>
        <v>78</v>
      </c>
      <c r="C81" s="34" t="str">
        <f>'Harmonogram rzeczowo-finansowy'!C80</f>
        <v/>
      </c>
      <c r="D81" s="34" t="str">
        <f>'Harmonogram rzeczowo-finansowy'!D80</f>
        <v/>
      </c>
      <c r="E81" s="34" t="str">
        <f>'Harmonogram rzeczowo-finansowy'!E80</f>
        <v/>
      </c>
      <c r="F81" s="34" t="str">
        <f>'Harmonogram rzeczowo-finansowy'!F80</f>
        <v/>
      </c>
      <c r="G81" s="34" t="str">
        <f>'Harmonogram rzeczowo-finansowy'!G80</f>
        <v/>
      </c>
      <c r="H81" s="34">
        <f>'Harmonogram rzeczowo-finansowy'!H80</f>
        <v>0</v>
      </c>
      <c r="I81" s="34">
        <f>'Harmonogram rzeczowo-finansowy'!K80</f>
        <v>0</v>
      </c>
      <c r="J81" s="34">
        <f>'Harmonogram rzeczowo-finansowy'!L80</f>
        <v>0</v>
      </c>
      <c r="K81" s="40">
        <f>'Harmonogram rzeczowo-finansowy'!Q80</f>
        <v>0</v>
      </c>
      <c r="L81" s="172" t="str">
        <f>_xlfn.CONCAT('Harmonogram rzeczowo-finansowy'!N80," / ",'Harmonogram rzeczowo-finansowy'!O80)</f>
        <v xml:space="preserve"> / </v>
      </c>
      <c r="M81" s="57"/>
      <c r="N81" s="55"/>
      <c r="O81" s="58"/>
    </row>
    <row r="82" spans="2:15" x14ac:dyDescent="0.25">
      <c r="B82" s="35">
        <f>'Harmonogram rzeczowo-finansowy'!B81</f>
        <v>79</v>
      </c>
      <c r="C82" s="35" t="str">
        <f>'Harmonogram rzeczowo-finansowy'!C81</f>
        <v/>
      </c>
      <c r="D82" s="35" t="str">
        <f>'Harmonogram rzeczowo-finansowy'!D81</f>
        <v/>
      </c>
      <c r="E82" s="35" t="str">
        <f>'Harmonogram rzeczowo-finansowy'!E81</f>
        <v/>
      </c>
      <c r="F82" s="35" t="str">
        <f>'Harmonogram rzeczowo-finansowy'!F81</f>
        <v/>
      </c>
      <c r="G82" s="35" t="str">
        <f>'Harmonogram rzeczowo-finansowy'!G81</f>
        <v/>
      </c>
      <c r="H82" s="35">
        <f>'Harmonogram rzeczowo-finansowy'!H81</f>
        <v>0</v>
      </c>
      <c r="I82" s="35">
        <f>'Harmonogram rzeczowo-finansowy'!K81</f>
        <v>0</v>
      </c>
      <c r="J82" s="35">
        <f>'Harmonogram rzeczowo-finansowy'!L81</f>
        <v>0</v>
      </c>
      <c r="K82" s="41">
        <f>'Harmonogram rzeczowo-finansowy'!Q81</f>
        <v>0</v>
      </c>
      <c r="L82" s="170" t="str">
        <f>_xlfn.CONCAT('Harmonogram rzeczowo-finansowy'!N81," / ",'Harmonogram rzeczowo-finansowy'!O81)</f>
        <v xml:space="preserve"> / </v>
      </c>
      <c r="M82" s="59"/>
      <c r="N82" s="54"/>
      <c r="O82" s="60"/>
    </row>
    <row r="83" spans="2:15" x14ac:dyDescent="0.25">
      <c r="B83" s="34">
        <f>'Harmonogram rzeczowo-finansowy'!B82</f>
        <v>80</v>
      </c>
      <c r="C83" s="34" t="str">
        <f>'Harmonogram rzeczowo-finansowy'!C82</f>
        <v/>
      </c>
      <c r="D83" s="34" t="str">
        <f>'Harmonogram rzeczowo-finansowy'!D82</f>
        <v/>
      </c>
      <c r="E83" s="34" t="str">
        <f>'Harmonogram rzeczowo-finansowy'!E82</f>
        <v/>
      </c>
      <c r="F83" s="34" t="str">
        <f>'Harmonogram rzeczowo-finansowy'!F82</f>
        <v/>
      </c>
      <c r="G83" s="34" t="str">
        <f>'Harmonogram rzeczowo-finansowy'!G82</f>
        <v/>
      </c>
      <c r="H83" s="34">
        <f>'Harmonogram rzeczowo-finansowy'!H82</f>
        <v>0</v>
      </c>
      <c r="I83" s="34">
        <f>'Harmonogram rzeczowo-finansowy'!K82</f>
        <v>0</v>
      </c>
      <c r="J83" s="34">
        <f>'Harmonogram rzeczowo-finansowy'!L82</f>
        <v>0</v>
      </c>
      <c r="K83" s="40">
        <f>'Harmonogram rzeczowo-finansowy'!Q82</f>
        <v>0</v>
      </c>
      <c r="L83" s="172" t="str">
        <f>_xlfn.CONCAT('Harmonogram rzeczowo-finansowy'!N82," / ",'Harmonogram rzeczowo-finansowy'!O82)</f>
        <v xml:space="preserve"> / </v>
      </c>
      <c r="M83" s="57"/>
      <c r="N83" s="55"/>
      <c r="O83" s="58"/>
    </row>
    <row r="84" spans="2:15" x14ac:dyDescent="0.25">
      <c r="B84" s="35">
        <f>'Harmonogram rzeczowo-finansowy'!B83</f>
        <v>81</v>
      </c>
      <c r="C84" s="35" t="str">
        <f>'Harmonogram rzeczowo-finansowy'!C83</f>
        <v/>
      </c>
      <c r="D84" s="35" t="str">
        <f>'Harmonogram rzeczowo-finansowy'!D83</f>
        <v/>
      </c>
      <c r="E84" s="35" t="str">
        <f>'Harmonogram rzeczowo-finansowy'!E83</f>
        <v/>
      </c>
      <c r="F84" s="35" t="str">
        <f>'Harmonogram rzeczowo-finansowy'!F83</f>
        <v/>
      </c>
      <c r="G84" s="35" t="str">
        <f>'Harmonogram rzeczowo-finansowy'!G83</f>
        <v/>
      </c>
      <c r="H84" s="35">
        <f>'Harmonogram rzeczowo-finansowy'!H83</f>
        <v>0</v>
      </c>
      <c r="I84" s="35">
        <f>'Harmonogram rzeczowo-finansowy'!K83</f>
        <v>0</v>
      </c>
      <c r="J84" s="35">
        <f>'Harmonogram rzeczowo-finansowy'!L83</f>
        <v>0</v>
      </c>
      <c r="K84" s="41">
        <f>'Harmonogram rzeczowo-finansowy'!Q83</f>
        <v>0</v>
      </c>
      <c r="L84" s="170" t="str">
        <f>_xlfn.CONCAT('Harmonogram rzeczowo-finansowy'!N83," / ",'Harmonogram rzeczowo-finansowy'!O83)</f>
        <v xml:space="preserve"> / </v>
      </c>
      <c r="M84" s="59"/>
      <c r="N84" s="54"/>
      <c r="O84" s="60"/>
    </row>
    <row r="85" spans="2:15" x14ac:dyDescent="0.25">
      <c r="B85" s="34">
        <f>'Harmonogram rzeczowo-finansowy'!B84</f>
        <v>82</v>
      </c>
      <c r="C85" s="34" t="str">
        <f>'Harmonogram rzeczowo-finansowy'!C84</f>
        <v/>
      </c>
      <c r="D85" s="34" t="str">
        <f>'Harmonogram rzeczowo-finansowy'!D84</f>
        <v/>
      </c>
      <c r="E85" s="34" t="str">
        <f>'Harmonogram rzeczowo-finansowy'!E84</f>
        <v/>
      </c>
      <c r="F85" s="34" t="str">
        <f>'Harmonogram rzeczowo-finansowy'!F84</f>
        <v/>
      </c>
      <c r="G85" s="34" t="str">
        <f>'Harmonogram rzeczowo-finansowy'!G84</f>
        <v/>
      </c>
      <c r="H85" s="34">
        <f>'Harmonogram rzeczowo-finansowy'!H84</f>
        <v>0</v>
      </c>
      <c r="I85" s="34">
        <f>'Harmonogram rzeczowo-finansowy'!K84</f>
        <v>0</v>
      </c>
      <c r="J85" s="34">
        <f>'Harmonogram rzeczowo-finansowy'!L84</f>
        <v>0</v>
      </c>
      <c r="K85" s="40">
        <f>'Harmonogram rzeczowo-finansowy'!Q84</f>
        <v>0</v>
      </c>
      <c r="L85" s="172" t="str">
        <f>_xlfn.CONCAT('Harmonogram rzeczowo-finansowy'!N84," / ",'Harmonogram rzeczowo-finansowy'!O84)</f>
        <v xml:space="preserve"> / </v>
      </c>
      <c r="M85" s="57"/>
      <c r="N85" s="55"/>
      <c r="O85" s="58"/>
    </row>
    <row r="86" spans="2:15" x14ac:dyDescent="0.25">
      <c r="B86" s="35">
        <f>'Harmonogram rzeczowo-finansowy'!B85</f>
        <v>83</v>
      </c>
      <c r="C86" s="35" t="str">
        <f>'Harmonogram rzeczowo-finansowy'!C85</f>
        <v/>
      </c>
      <c r="D86" s="35" t="str">
        <f>'Harmonogram rzeczowo-finansowy'!D85</f>
        <v/>
      </c>
      <c r="E86" s="35" t="str">
        <f>'Harmonogram rzeczowo-finansowy'!E85</f>
        <v/>
      </c>
      <c r="F86" s="35" t="str">
        <f>'Harmonogram rzeczowo-finansowy'!F85</f>
        <v/>
      </c>
      <c r="G86" s="35" t="str">
        <f>'Harmonogram rzeczowo-finansowy'!G85</f>
        <v/>
      </c>
      <c r="H86" s="35">
        <f>'Harmonogram rzeczowo-finansowy'!H85</f>
        <v>0</v>
      </c>
      <c r="I86" s="35">
        <f>'Harmonogram rzeczowo-finansowy'!K85</f>
        <v>0</v>
      </c>
      <c r="J86" s="35">
        <f>'Harmonogram rzeczowo-finansowy'!L85</f>
        <v>0</v>
      </c>
      <c r="K86" s="41">
        <f>'Harmonogram rzeczowo-finansowy'!Q85</f>
        <v>0</v>
      </c>
      <c r="L86" s="170" t="str">
        <f>_xlfn.CONCAT('Harmonogram rzeczowo-finansowy'!N85," / ",'Harmonogram rzeczowo-finansowy'!O85)</f>
        <v xml:space="preserve"> / </v>
      </c>
      <c r="M86" s="59"/>
      <c r="N86" s="54"/>
      <c r="O86" s="60"/>
    </row>
    <row r="87" spans="2:15" x14ac:dyDescent="0.25">
      <c r="B87" s="34">
        <f>'Harmonogram rzeczowo-finansowy'!B86</f>
        <v>84</v>
      </c>
      <c r="C87" s="34" t="str">
        <f>'Harmonogram rzeczowo-finansowy'!C86</f>
        <v/>
      </c>
      <c r="D87" s="34" t="str">
        <f>'Harmonogram rzeczowo-finansowy'!D86</f>
        <v/>
      </c>
      <c r="E87" s="34" t="str">
        <f>'Harmonogram rzeczowo-finansowy'!E86</f>
        <v/>
      </c>
      <c r="F87" s="34" t="str">
        <f>'Harmonogram rzeczowo-finansowy'!F86</f>
        <v/>
      </c>
      <c r="G87" s="34" t="str">
        <f>'Harmonogram rzeczowo-finansowy'!G86</f>
        <v/>
      </c>
      <c r="H87" s="34">
        <f>'Harmonogram rzeczowo-finansowy'!H86</f>
        <v>0</v>
      </c>
      <c r="I87" s="34">
        <f>'Harmonogram rzeczowo-finansowy'!K86</f>
        <v>0</v>
      </c>
      <c r="J87" s="34">
        <f>'Harmonogram rzeczowo-finansowy'!L86</f>
        <v>0</v>
      </c>
      <c r="K87" s="40">
        <f>'Harmonogram rzeczowo-finansowy'!Q86</f>
        <v>0</v>
      </c>
      <c r="L87" s="172" t="str">
        <f>_xlfn.CONCAT('Harmonogram rzeczowo-finansowy'!N86," / ",'Harmonogram rzeczowo-finansowy'!O86)</f>
        <v xml:space="preserve"> / </v>
      </c>
      <c r="M87" s="57"/>
      <c r="N87" s="55"/>
      <c r="O87" s="58"/>
    </row>
    <row r="88" spans="2:15" x14ac:dyDescent="0.25">
      <c r="B88" s="35">
        <f>'Harmonogram rzeczowo-finansowy'!B87</f>
        <v>85</v>
      </c>
      <c r="C88" s="35" t="str">
        <f>'Harmonogram rzeczowo-finansowy'!C87</f>
        <v/>
      </c>
      <c r="D88" s="35" t="str">
        <f>'Harmonogram rzeczowo-finansowy'!D87</f>
        <v/>
      </c>
      <c r="E88" s="35" t="str">
        <f>'Harmonogram rzeczowo-finansowy'!E87</f>
        <v/>
      </c>
      <c r="F88" s="35" t="str">
        <f>'Harmonogram rzeczowo-finansowy'!F87</f>
        <v/>
      </c>
      <c r="G88" s="35" t="str">
        <f>'Harmonogram rzeczowo-finansowy'!G87</f>
        <v/>
      </c>
      <c r="H88" s="35">
        <f>'Harmonogram rzeczowo-finansowy'!H87</f>
        <v>0</v>
      </c>
      <c r="I88" s="35">
        <f>'Harmonogram rzeczowo-finansowy'!K87</f>
        <v>0</v>
      </c>
      <c r="J88" s="35">
        <f>'Harmonogram rzeczowo-finansowy'!L87</f>
        <v>0</v>
      </c>
      <c r="K88" s="41">
        <f>'Harmonogram rzeczowo-finansowy'!Q87</f>
        <v>0</v>
      </c>
      <c r="L88" s="170" t="str">
        <f>_xlfn.CONCAT('Harmonogram rzeczowo-finansowy'!N87," / ",'Harmonogram rzeczowo-finansowy'!O87)</f>
        <v xml:space="preserve"> / </v>
      </c>
      <c r="M88" s="59"/>
      <c r="N88" s="54"/>
      <c r="O88" s="60"/>
    </row>
    <row r="89" spans="2:15" x14ac:dyDescent="0.25">
      <c r="B89" s="34">
        <f>'Harmonogram rzeczowo-finansowy'!B88</f>
        <v>86</v>
      </c>
      <c r="C89" s="34" t="str">
        <f>'Harmonogram rzeczowo-finansowy'!C88</f>
        <v/>
      </c>
      <c r="D89" s="34" t="str">
        <f>'Harmonogram rzeczowo-finansowy'!D88</f>
        <v/>
      </c>
      <c r="E89" s="34" t="str">
        <f>'Harmonogram rzeczowo-finansowy'!E88</f>
        <v/>
      </c>
      <c r="F89" s="34" t="str">
        <f>'Harmonogram rzeczowo-finansowy'!F88</f>
        <v/>
      </c>
      <c r="G89" s="34" t="str">
        <f>'Harmonogram rzeczowo-finansowy'!G88</f>
        <v/>
      </c>
      <c r="H89" s="34">
        <f>'Harmonogram rzeczowo-finansowy'!H88</f>
        <v>0</v>
      </c>
      <c r="I89" s="34">
        <f>'Harmonogram rzeczowo-finansowy'!K88</f>
        <v>0</v>
      </c>
      <c r="J89" s="34">
        <f>'Harmonogram rzeczowo-finansowy'!L88</f>
        <v>0</v>
      </c>
      <c r="K89" s="40">
        <f>'Harmonogram rzeczowo-finansowy'!Q88</f>
        <v>0</v>
      </c>
      <c r="L89" s="172" t="str">
        <f>_xlfn.CONCAT('Harmonogram rzeczowo-finansowy'!N88," / ",'Harmonogram rzeczowo-finansowy'!O88)</f>
        <v xml:space="preserve"> / </v>
      </c>
      <c r="M89" s="57"/>
      <c r="N89" s="55"/>
      <c r="O89" s="58"/>
    </row>
    <row r="90" spans="2:15" x14ac:dyDescent="0.25">
      <c r="B90" s="35">
        <f>'Harmonogram rzeczowo-finansowy'!B89</f>
        <v>87</v>
      </c>
      <c r="C90" s="35" t="str">
        <f>'Harmonogram rzeczowo-finansowy'!C89</f>
        <v/>
      </c>
      <c r="D90" s="35" t="str">
        <f>'Harmonogram rzeczowo-finansowy'!D89</f>
        <v/>
      </c>
      <c r="E90" s="35" t="str">
        <f>'Harmonogram rzeczowo-finansowy'!E89</f>
        <v/>
      </c>
      <c r="F90" s="35" t="str">
        <f>'Harmonogram rzeczowo-finansowy'!F89</f>
        <v/>
      </c>
      <c r="G90" s="35" t="str">
        <f>'Harmonogram rzeczowo-finansowy'!G89</f>
        <v/>
      </c>
      <c r="H90" s="35">
        <f>'Harmonogram rzeczowo-finansowy'!H89</f>
        <v>0</v>
      </c>
      <c r="I90" s="35">
        <f>'Harmonogram rzeczowo-finansowy'!K89</f>
        <v>0</v>
      </c>
      <c r="J90" s="35">
        <f>'Harmonogram rzeczowo-finansowy'!L89</f>
        <v>0</v>
      </c>
      <c r="K90" s="41">
        <f>'Harmonogram rzeczowo-finansowy'!Q89</f>
        <v>0</v>
      </c>
      <c r="L90" s="170" t="str">
        <f>_xlfn.CONCAT('Harmonogram rzeczowo-finansowy'!N89," / ",'Harmonogram rzeczowo-finansowy'!O89)</f>
        <v xml:space="preserve"> / </v>
      </c>
      <c r="M90" s="59"/>
      <c r="N90" s="54"/>
      <c r="O90" s="60"/>
    </row>
    <row r="91" spans="2:15" x14ac:dyDescent="0.25">
      <c r="B91" s="34">
        <f>'Harmonogram rzeczowo-finansowy'!B90</f>
        <v>88</v>
      </c>
      <c r="C91" s="34" t="str">
        <f>'Harmonogram rzeczowo-finansowy'!C90</f>
        <v/>
      </c>
      <c r="D91" s="34" t="str">
        <f>'Harmonogram rzeczowo-finansowy'!D90</f>
        <v/>
      </c>
      <c r="E91" s="34" t="str">
        <f>'Harmonogram rzeczowo-finansowy'!E90</f>
        <v/>
      </c>
      <c r="F91" s="34" t="str">
        <f>'Harmonogram rzeczowo-finansowy'!F90</f>
        <v/>
      </c>
      <c r="G91" s="34" t="str">
        <f>'Harmonogram rzeczowo-finansowy'!G90</f>
        <v/>
      </c>
      <c r="H91" s="34">
        <f>'Harmonogram rzeczowo-finansowy'!H90</f>
        <v>0</v>
      </c>
      <c r="I91" s="34">
        <f>'Harmonogram rzeczowo-finansowy'!K90</f>
        <v>0</v>
      </c>
      <c r="J91" s="34">
        <f>'Harmonogram rzeczowo-finansowy'!L90</f>
        <v>0</v>
      </c>
      <c r="K91" s="40">
        <f>'Harmonogram rzeczowo-finansowy'!Q90</f>
        <v>0</v>
      </c>
      <c r="L91" s="172" t="str">
        <f>_xlfn.CONCAT('Harmonogram rzeczowo-finansowy'!N90," / ",'Harmonogram rzeczowo-finansowy'!O90)</f>
        <v xml:space="preserve"> / </v>
      </c>
      <c r="M91" s="57"/>
      <c r="N91" s="55"/>
      <c r="O91" s="58"/>
    </row>
    <row r="92" spans="2:15" x14ac:dyDescent="0.25">
      <c r="B92" s="35">
        <f>'Harmonogram rzeczowo-finansowy'!B91</f>
        <v>89</v>
      </c>
      <c r="C92" s="35" t="str">
        <f>'Harmonogram rzeczowo-finansowy'!C91</f>
        <v/>
      </c>
      <c r="D92" s="35" t="str">
        <f>'Harmonogram rzeczowo-finansowy'!D91</f>
        <v/>
      </c>
      <c r="E92" s="35" t="str">
        <f>'Harmonogram rzeczowo-finansowy'!E91</f>
        <v/>
      </c>
      <c r="F92" s="35" t="str">
        <f>'Harmonogram rzeczowo-finansowy'!F91</f>
        <v/>
      </c>
      <c r="G92" s="35" t="str">
        <f>'Harmonogram rzeczowo-finansowy'!G91</f>
        <v/>
      </c>
      <c r="H92" s="35">
        <f>'Harmonogram rzeczowo-finansowy'!H91</f>
        <v>0</v>
      </c>
      <c r="I92" s="35">
        <f>'Harmonogram rzeczowo-finansowy'!K91</f>
        <v>0</v>
      </c>
      <c r="J92" s="35">
        <f>'Harmonogram rzeczowo-finansowy'!L91</f>
        <v>0</v>
      </c>
      <c r="K92" s="41">
        <f>'Harmonogram rzeczowo-finansowy'!Q91</f>
        <v>0</v>
      </c>
      <c r="L92" s="170" t="str">
        <f>_xlfn.CONCAT('Harmonogram rzeczowo-finansowy'!N91," / ",'Harmonogram rzeczowo-finansowy'!O91)</f>
        <v xml:space="preserve"> / </v>
      </c>
      <c r="M92" s="59"/>
      <c r="N92" s="54"/>
      <c r="O92" s="60"/>
    </row>
    <row r="93" spans="2:15" x14ac:dyDescent="0.25">
      <c r="B93" s="34">
        <f>'Harmonogram rzeczowo-finansowy'!B92</f>
        <v>90</v>
      </c>
      <c r="C93" s="34" t="str">
        <f>'Harmonogram rzeczowo-finansowy'!C92</f>
        <v/>
      </c>
      <c r="D93" s="34" t="str">
        <f>'Harmonogram rzeczowo-finansowy'!D92</f>
        <v/>
      </c>
      <c r="E93" s="34" t="str">
        <f>'Harmonogram rzeczowo-finansowy'!E92</f>
        <v/>
      </c>
      <c r="F93" s="34" t="str">
        <f>'Harmonogram rzeczowo-finansowy'!F92</f>
        <v/>
      </c>
      <c r="G93" s="34" t="str">
        <f>'Harmonogram rzeczowo-finansowy'!G92</f>
        <v/>
      </c>
      <c r="H93" s="34">
        <f>'Harmonogram rzeczowo-finansowy'!H92</f>
        <v>0</v>
      </c>
      <c r="I93" s="34">
        <f>'Harmonogram rzeczowo-finansowy'!K92</f>
        <v>0</v>
      </c>
      <c r="J93" s="34">
        <f>'Harmonogram rzeczowo-finansowy'!L92</f>
        <v>0</v>
      </c>
      <c r="K93" s="40">
        <f>'Harmonogram rzeczowo-finansowy'!Q92</f>
        <v>0</v>
      </c>
      <c r="L93" s="172" t="str">
        <f>_xlfn.CONCAT('Harmonogram rzeczowo-finansowy'!N92," / ",'Harmonogram rzeczowo-finansowy'!O92)</f>
        <v xml:space="preserve"> / </v>
      </c>
      <c r="M93" s="57"/>
      <c r="N93" s="55"/>
      <c r="O93" s="58"/>
    </row>
    <row r="94" spans="2:15" x14ac:dyDescent="0.25">
      <c r="B94" s="35">
        <f>'Harmonogram rzeczowo-finansowy'!B93</f>
        <v>91</v>
      </c>
      <c r="C94" s="35" t="str">
        <f>'Harmonogram rzeczowo-finansowy'!C93</f>
        <v/>
      </c>
      <c r="D94" s="35" t="str">
        <f>'Harmonogram rzeczowo-finansowy'!D93</f>
        <v/>
      </c>
      <c r="E94" s="35" t="str">
        <f>'Harmonogram rzeczowo-finansowy'!E93</f>
        <v/>
      </c>
      <c r="F94" s="35" t="str">
        <f>'Harmonogram rzeczowo-finansowy'!F93</f>
        <v/>
      </c>
      <c r="G94" s="35" t="str">
        <f>'Harmonogram rzeczowo-finansowy'!G93</f>
        <v/>
      </c>
      <c r="H94" s="35">
        <f>'Harmonogram rzeczowo-finansowy'!H93</f>
        <v>0</v>
      </c>
      <c r="I94" s="35">
        <f>'Harmonogram rzeczowo-finansowy'!K93</f>
        <v>0</v>
      </c>
      <c r="J94" s="35">
        <f>'Harmonogram rzeczowo-finansowy'!L93</f>
        <v>0</v>
      </c>
      <c r="K94" s="41">
        <f>'Harmonogram rzeczowo-finansowy'!Q93</f>
        <v>0</v>
      </c>
      <c r="L94" s="170" t="str">
        <f>_xlfn.CONCAT('Harmonogram rzeczowo-finansowy'!N93," / ",'Harmonogram rzeczowo-finansowy'!O93)</f>
        <v xml:space="preserve"> / </v>
      </c>
      <c r="M94" s="59"/>
      <c r="N94" s="54"/>
      <c r="O94" s="60"/>
    </row>
    <row r="95" spans="2:15" x14ac:dyDescent="0.25">
      <c r="B95" s="34">
        <f>'Harmonogram rzeczowo-finansowy'!B94</f>
        <v>92</v>
      </c>
      <c r="C95" s="34" t="str">
        <f>'Harmonogram rzeczowo-finansowy'!C94</f>
        <v/>
      </c>
      <c r="D95" s="34" t="str">
        <f>'Harmonogram rzeczowo-finansowy'!D94</f>
        <v/>
      </c>
      <c r="E95" s="34" t="str">
        <f>'Harmonogram rzeczowo-finansowy'!E94</f>
        <v/>
      </c>
      <c r="F95" s="34" t="str">
        <f>'Harmonogram rzeczowo-finansowy'!F94</f>
        <v/>
      </c>
      <c r="G95" s="34" t="str">
        <f>'Harmonogram rzeczowo-finansowy'!G94</f>
        <v/>
      </c>
      <c r="H95" s="34">
        <f>'Harmonogram rzeczowo-finansowy'!H94</f>
        <v>0</v>
      </c>
      <c r="I95" s="34">
        <f>'Harmonogram rzeczowo-finansowy'!K94</f>
        <v>0</v>
      </c>
      <c r="J95" s="34">
        <f>'Harmonogram rzeczowo-finansowy'!L94</f>
        <v>0</v>
      </c>
      <c r="K95" s="40">
        <f>'Harmonogram rzeczowo-finansowy'!Q94</f>
        <v>0</v>
      </c>
      <c r="L95" s="172" t="str">
        <f>_xlfn.CONCAT('Harmonogram rzeczowo-finansowy'!N94," / ",'Harmonogram rzeczowo-finansowy'!O94)</f>
        <v xml:space="preserve"> / </v>
      </c>
      <c r="M95" s="57"/>
      <c r="N95" s="55"/>
      <c r="O95" s="58"/>
    </row>
    <row r="96" spans="2:15" x14ac:dyDescent="0.25">
      <c r="B96" s="35">
        <f>'Harmonogram rzeczowo-finansowy'!B95</f>
        <v>93</v>
      </c>
      <c r="C96" s="35" t="str">
        <f>'Harmonogram rzeczowo-finansowy'!C95</f>
        <v/>
      </c>
      <c r="D96" s="35" t="str">
        <f>'Harmonogram rzeczowo-finansowy'!D95</f>
        <v/>
      </c>
      <c r="E96" s="35" t="str">
        <f>'Harmonogram rzeczowo-finansowy'!E95</f>
        <v/>
      </c>
      <c r="F96" s="35" t="str">
        <f>'Harmonogram rzeczowo-finansowy'!F95</f>
        <v/>
      </c>
      <c r="G96" s="35" t="str">
        <f>'Harmonogram rzeczowo-finansowy'!G95</f>
        <v/>
      </c>
      <c r="H96" s="35">
        <f>'Harmonogram rzeczowo-finansowy'!H95</f>
        <v>0</v>
      </c>
      <c r="I96" s="35">
        <f>'Harmonogram rzeczowo-finansowy'!K95</f>
        <v>0</v>
      </c>
      <c r="J96" s="35">
        <f>'Harmonogram rzeczowo-finansowy'!L95</f>
        <v>0</v>
      </c>
      <c r="K96" s="41">
        <f>'Harmonogram rzeczowo-finansowy'!Q95</f>
        <v>0</v>
      </c>
      <c r="L96" s="170" t="str">
        <f>_xlfn.CONCAT('Harmonogram rzeczowo-finansowy'!N95," / ",'Harmonogram rzeczowo-finansowy'!O95)</f>
        <v xml:space="preserve"> / </v>
      </c>
      <c r="M96" s="59"/>
      <c r="N96" s="54"/>
      <c r="O96" s="60"/>
    </row>
    <row r="97" spans="2:15" x14ac:dyDescent="0.25">
      <c r="B97" s="34">
        <f>'Harmonogram rzeczowo-finansowy'!B96</f>
        <v>94</v>
      </c>
      <c r="C97" s="34" t="str">
        <f>'Harmonogram rzeczowo-finansowy'!C96</f>
        <v/>
      </c>
      <c r="D97" s="34" t="str">
        <f>'Harmonogram rzeczowo-finansowy'!D96</f>
        <v/>
      </c>
      <c r="E97" s="34" t="str">
        <f>'Harmonogram rzeczowo-finansowy'!E96</f>
        <v/>
      </c>
      <c r="F97" s="34" t="str">
        <f>'Harmonogram rzeczowo-finansowy'!F96</f>
        <v/>
      </c>
      <c r="G97" s="34" t="str">
        <f>'Harmonogram rzeczowo-finansowy'!G96</f>
        <v/>
      </c>
      <c r="H97" s="34">
        <f>'Harmonogram rzeczowo-finansowy'!H96</f>
        <v>0</v>
      </c>
      <c r="I97" s="34">
        <f>'Harmonogram rzeczowo-finansowy'!K96</f>
        <v>0</v>
      </c>
      <c r="J97" s="34">
        <f>'Harmonogram rzeczowo-finansowy'!L96</f>
        <v>0</v>
      </c>
      <c r="K97" s="40">
        <f>'Harmonogram rzeczowo-finansowy'!Q96</f>
        <v>0</v>
      </c>
      <c r="L97" s="172" t="str">
        <f>_xlfn.CONCAT('Harmonogram rzeczowo-finansowy'!N96," / ",'Harmonogram rzeczowo-finansowy'!O96)</f>
        <v xml:space="preserve"> / </v>
      </c>
      <c r="M97" s="57"/>
      <c r="N97" s="55"/>
      <c r="O97" s="58"/>
    </row>
    <row r="98" spans="2:15" x14ac:dyDescent="0.25">
      <c r="B98" s="35">
        <f>'Harmonogram rzeczowo-finansowy'!B97</f>
        <v>95</v>
      </c>
      <c r="C98" s="35" t="str">
        <f>'Harmonogram rzeczowo-finansowy'!C97</f>
        <v/>
      </c>
      <c r="D98" s="35" t="str">
        <f>'Harmonogram rzeczowo-finansowy'!D97</f>
        <v/>
      </c>
      <c r="E98" s="35" t="str">
        <f>'Harmonogram rzeczowo-finansowy'!E97</f>
        <v/>
      </c>
      <c r="F98" s="35" t="str">
        <f>'Harmonogram rzeczowo-finansowy'!F97</f>
        <v/>
      </c>
      <c r="G98" s="35" t="str">
        <f>'Harmonogram rzeczowo-finansowy'!G97</f>
        <v/>
      </c>
      <c r="H98" s="35">
        <f>'Harmonogram rzeczowo-finansowy'!H97</f>
        <v>0</v>
      </c>
      <c r="I98" s="35">
        <f>'Harmonogram rzeczowo-finansowy'!K97</f>
        <v>0</v>
      </c>
      <c r="J98" s="35">
        <f>'Harmonogram rzeczowo-finansowy'!L97</f>
        <v>0</v>
      </c>
      <c r="K98" s="41">
        <f>'Harmonogram rzeczowo-finansowy'!Q97</f>
        <v>0</v>
      </c>
      <c r="L98" s="170" t="str">
        <f>_xlfn.CONCAT('Harmonogram rzeczowo-finansowy'!N97," / ",'Harmonogram rzeczowo-finansowy'!O97)</f>
        <v xml:space="preserve"> / </v>
      </c>
      <c r="M98" s="59"/>
      <c r="N98" s="54"/>
      <c r="O98" s="60"/>
    </row>
    <row r="99" spans="2:15" x14ac:dyDescent="0.25">
      <c r="B99" s="34">
        <f>'Harmonogram rzeczowo-finansowy'!B98</f>
        <v>96</v>
      </c>
      <c r="C99" s="34" t="str">
        <f>'Harmonogram rzeczowo-finansowy'!C98</f>
        <v/>
      </c>
      <c r="D99" s="34" t="str">
        <f>'Harmonogram rzeczowo-finansowy'!D98</f>
        <v/>
      </c>
      <c r="E99" s="34" t="str">
        <f>'Harmonogram rzeczowo-finansowy'!E98</f>
        <v/>
      </c>
      <c r="F99" s="34" t="str">
        <f>'Harmonogram rzeczowo-finansowy'!F98</f>
        <v/>
      </c>
      <c r="G99" s="34" t="str">
        <f>'Harmonogram rzeczowo-finansowy'!G98</f>
        <v/>
      </c>
      <c r="H99" s="34">
        <f>'Harmonogram rzeczowo-finansowy'!H98</f>
        <v>0</v>
      </c>
      <c r="I99" s="34">
        <f>'Harmonogram rzeczowo-finansowy'!K98</f>
        <v>0</v>
      </c>
      <c r="J99" s="34">
        <f>'Harmonogram rzeczowo-finansowy'!L98</f>
        <v>0</v>
      </c>
      <c r="K99" s="40">
        <f>'Harmonogram rzeczowo-finansowy'!Q98</f>
        <v>0</v>
      </c>
      <c r="L99" s="172" t="str">
        <f>_xlfn.CONCAT('Harmonogram rzeczowo-finansowy'!N98," / ",'Harmonogram rzeczowo-finansowy'!O98)</f>
        <v xml:space="preserve"> / </v>
      </c>
      <c r="M99" s="57"/>
      <c r="N99" s="55"/>
      <c r="O99" s="58"/>
    </row>
    <row r="100" spans="2:15" x14ac:dyDescent="0.25">
      <c r="B100" s="35">
        <f>'Harmonogram rzeczowo-finansowy'!B99</f>
        <v>97</v>
      </c>
      <c r="C100" s="35" t="str">
        <f>'Harmonogram rzeczowo-finansowy'!C99</f>
        <v/>
      </c>
      <c r="D100" s="35" t="str">
        <f>'Harmonogram rzeczowo-finansowy'!D99</f>
        <v/>
      </c>
      <c r="E100" s="35" t="str">
        <f>'Harmonogram rzeczowo-finansowy'!E99</f>
        <v/>
      </c>
      <c r="F100" s="35" t="str">
        <f>'Harmonogram rzeczowo-finansowy'!F99</f>
        <v/>
      </c>
      <c r="G100" s="35" t="str">
        <f>'Harmonogram rzeczowo-finansowy'!G99</f>
        <v/>
      </c>
      <c r="H100" s="35">
        <f>'Harmonogram rzeczowo-finansowy'!H99</f>
        <v>0</v>
      </c>
      <c r="I100" s="35">
        <f>'Harmonogram rzeczowo-finansowy'!K99</f>
        <v>0</v>
      </c>
      <c r="J100" s="35">
        <f>'Harmonogram rzeczowo-finansowy'!L99</f>
        <v>0</v>
      </c>
      <c r="K100" s="41">
        <f>'Harmonogram rzeczowo-finansowy'!Q99</f>
        <v>0</v>
      </c>
      <c r="L100" s="170" t="str">
        <f>_xlfn.CONCAT('Harmonogram rzeczowo-finansowy'!N99," / ",'Harmonogram rzeczowo-finansowy'!O99)</f>
        <v xml:space="preserve"> / </v>
      </c>
      <c r="M100" s="59"/>
      <c r="N100" s="54"/>
      <c r="O100" s="60"/>
    </row>
    <row r="101" spans="2:15" x14ac:dyDescent="0.25">
      <c r="B101" s="34">
        <f>'Harmonogram rzeczowo-finansowy'!B100</f>
        <v>98</v>
      </c>
      <c r="C101" s="34" t="str">
        <f>'Harmonogram rzeczowo-finansowy'!C100</f>
        <v/>
      </c>
      <c r="D101" s="34" t="str">
        <f>'Harmonogram rzeczowo-finansowy'!D100</f>
        <v/>
      </c>
      <c r="E101" s="34" t="str">
        <f>'Harmonogram rzeczowo-finansowy'!E100</f>
        <v/>
      </c>
      <c r="F101" s="34" t="str">
        <f>'Harmonogram rzeczowo-finansowy'!F100</f>
        <v/>
      </c>
      <c r="G101" s="34" t="str">
        <f>'Harmonogram rzeczowo-finansowy'!G100</f>
        <v/>
      </c>
      <c r="H101" s="34">
        <f>'Harmonogram rzeczowo-finansowy'!H100</f>
        <v>0</v>
      </c>
      <c r="I101" s="34">
        <f>'Harmonogram rzeczowo-finansowy'!K100</f>
        <v>0</v>
      </c>
      <c r="J101" s="34">
        <f>'Harmonogram rzeczowo-finansowy'!L100</f>
        <v>0</v>
      </c>
      <c r="K101" s="40">
        <f>'Harmonogram rzeczowo-finansowy'!Q100</f>
        <v>0</v>
      </c>
      <c r="L101" s="172" t="str">
        <f>_xlfn.CONCAT('Harmonogram rzeczowo-finansowy'!N100," / ",'Harmonogram rzeczowo-finansowy'!O100)</f>
        <v xml:space="preserve"> / </v>
      </c>
      <c r="M101" s="57"/>
      <c r="N101" s="55"/>
      <c r="O101" s="58"/>
    </row>
    <row r="102" spans="2:15" x14ac:dyDescent="0.25">
      <c r="B102" s="35">
        <f>'Harmonogram rzeczowo-finansowy'!B101</f>
        <v>99</v>
      </c>
      <c r="C102" s="35" t="str">
        <f>'Harmonogram rzeczowo-finansowy'!C101</f>
        <v/>
      </c>
      <c r="D102" s="35" t="str">
        <f>'Harmonogram rzeczowo-finansowy'!D101</f>
        <v/>
      </c>
      <c r="E102" s="35" t="str">
        <f>'Harmonogram rzeczowo-finansowy'!E101</f>
        <v/>
      </c>
      <c r="F102" s="35" t="str">
        <f>'Harmonogram rzeczowo-finansowy'!F101</f>
        <v/>
      </c>
      <c r="G102" s="35" t="str">
        <f>'Harmonogram rzeczowo-finansowy'!G101</f>
        <v/>
      </c>
      <c r="H102" s="35">
        <f>'Harmonogram rzeczowo-finansowy'!H101</f>
        <v>0</v>
      </c>
      <c r="I102" s="35">
        <f>'Harmonogram rzeczowo-finansowy'!K101</f>
        <v>0</v>
      </c>
      <c r="J102" s="35">
        <f>'Harmonogram rzeczowo-finansowy'!L101</f>
        <v>0</v>
      </c>
      <c r="K102" s="41">
        <f>'Harmonogram rzeczowo-finansowy'!Q101</f>
        <v>0</v>
      </c>
      <c r="L102" s="170" t="str">
        <f>_xlfn.CONCAT('Harmonogram rzeczowo-finansowy'!N101," / ",'Harmonogram rzeczowo-finansowy'!O101)</f>
        <v xml:space="preserve"> / </v>
      </c>
      <c r="M102" s="59"/>
      <c r="N102" s="54"/>
      <c r="O102" s="60"/>
    </row>
    <row r="103" spans="2:15" x14ac:dyDescent="0.25">
      <c r="B103" s="34">
        <f>'Harmonogram rzeczowo-finansowy'!B102</f>
        <v>100</v>
      </c>
      <c r="C103" s="34" t="str">
        <f>'Harmonogram rzeczowo-finansowy'!C102</f>
        <v/>
      </c>
      <c r="D103" s="34" t="str">
        <f>'Harmonogram rzeczowo-finansowy'!D102</f>
        <v/>
      </c>
      <c r="E103" s="34" t="str">
        <f>'Harmonogram rzeczowo-finansowy'!E102</f>
        <v/>
      </c>
      <c r="F103" s="34" t="str">
        <f>'Harmonogram rzeczowo-finansowy'!F102</f>
        <v/>
      </c>
      <c r="G103" s="34" t="str">
        <f>'Harmonogram rzeczowo-finansowy'!G102</f>
        <v/>
      </c>
      <c r="H103" s="34">
        <f>'Harmonogram rzeczowo-finansowy'!H102</f>
        <v>0</v>
      </c>
      <c r="I103" s="34">
        <f>'Harmonogram rzeczowo-finansowy'!K102</f>
        <v>0</v>
      </c>
      <c r="J103" s="34">
        <f>'Harmonogram rzeczowo-finansowy'!L102</f>
        <v>0</v>
      </c>
      <c r="K103" s="40">
        <f>'Harmonogram rzeczowo-finansowy'!Q102</f>
        <v>0</v>
      </c>
      <c r="L103" s="172" t="str">
        <f>_xlfn.CONCAT('Harmonogram rzeczowo-finansowy'!N102," / ",'Harmonogram rzeczowo-finansowy'!O102)</f>
        <v xml:space="preserve"> / </v>
      </c>
      <c r="M103" s="57"/>
      <c r="N103" s="55"/>
      <c r="O103" s="58"/>
    </row>
    <row r="104" spans="2:15" x14ac:dyDescent="0.25">
      <c r="B104" s="35">
        <f>'Harmonogram rzeczowo-finansowy'!B103</f>
        <v>101</v>
      </c>
      <c r="C104" s="35" t="str">
        <f>'Harmonogram rzeczowo-finansowy'!C103</f>
        <v/>
      </c>
      <c r="D104" s="35" t="str">
        <f>'Harmonogram rzeczowo-finansowy'!D103</f>
        <v/>
      </c>
      <c r="E104" s="35" t="str">
        <f>'Harmonogram rzeczowo-finansowy'!E103</f>
        <v/>
      </c>
      <c r="F104" s="35" t="str">
        <f>'Harmonogram rzeczowo-finansowy'!F103</f>
        <v/>
      </c>
      <c r="G104" s="35" t="str">
        <f>'Harmonogram rzeczowo-finansowy'!G103</f>
        <v/>
      </c>
      <c r="H104" s="35">
        <f>'Harmonogram rzeczowo-finansowy'!H103</f>
        <v>0</v>
      </c>
      <c r="I104" s="35">
        <f>'Harmonogram rzeczowo-finansowy'!K103</f>
        <v>0</v>
      </c>
      <c r="J104" s="35">
        <f>'Harmonogram rzeczowo-finansowy'!L103</f>
        <v>0</v>
      </c>
      <c r="K104" s="41">
        <f>'Harmonogram rzeczowo-finansowy'!Q103</f>
        <v>0</v>
      </c>
      <c r="L104" s="170" t="str">
        <f>_xlfn.CONCAT('Harmonogram rzeczowo-finansowy'!N103," / ",'Harmonogram rzeczowo-finansowy'!O103)</f>
        <v xml:space="preserve"> / </v>
      </c>
      <c r="M104" s="59"/>
      <c r="N104" s="54"/>
      <c r="O104" s="60"/>
    </row>
    <row r="105" spans="2:15" x14ac:dyDescent="0.25">
      <c r="B105" s="34">
        <f>'Harmonogram rzeczowo-finansowy'!B104</f>
        <v>102</v>
      </c>
      <c r="C105" s="34" t="str">
        <f>'Harmonogram rzeczowo-finansowy'!C104</f>
        <v/>
      </c>
      <c r="D105" s="34" t="str">
        <f>'Harmonogram rzeczowo-finansowy'!D104</f>
        <v/>
      </c>
      <c r="E105" s="34" t="str">
        <f>'Harmonogram rzeczowo-finansowy'!E104</f>
        <v/>
      </c>
      <c r="F105" s="34" t="str">
        <f>'Harmonogram rzeczowo-finansowy'!F104</f>
        <v/>
      </c>
      <c r="G105" s="34" t="str">
        <f>'Harmonogram rzeczowo-finansowy'!G104</f>
        <v/>
      </c>
      <c r="H105" s="34">
        <f>'Harmonogram rzeczowo-finansowy'!H104</f>
        <v>0</v>
      </c>
      <c r="I105" s="34">
        <f>'Harmonogram rzeczowo-finansowy'!K104</f>
        <v>0</v>
      </c>
      <c r="J105" s="34">
        <f>'Harmonogram rzeczowo-finansowy'!L104</f>
        <v>0</v>
      </c>
      <c r="K105" s="40">
        <f>'Harmonogram rzeczowo-finansowy'!Q104</f>
        <v>0</v>
      </c>
      <c r="L105" s="172" t="str">
        <f>_xlfn.CONCAT('Harmonogram rzeczowo-finansowy'!N104," / ",'Harmonogram rzeczowo-finansowy'!O104)</f>
        <v xml:space="preserve"> / </v>
      </c>
      <c r="M105" s="57"/>
      <c r="N105" s="55"/>
      <c r="O105" s="58"/>
    </row>
    <row r="106" spans="2:15" x14ac:dyDescent="0.25">
      <c r="B106" s="35">
        <f>'Harmonogram rzeczowo-finansowy'!B105</f>
        <v>103</v>
      </c>
      <c r="C106" s="35" t="str">
        <f>'Harmonogram rzeczowo-finansowy'!C105</f>
        <v/>
      </c>
      <c r="D106" s="35" t="str">
        <f>'Harmonogram rzeczowo-finansowy'!D105</f>
        <v/>
      </c>
      <c r="E106" s="35" t="str">
        <f>'Harmonogram rzeczowo-finansowy'!E105</f>
        <v/>
      </c>
      <c r="F106" s="35" t="str">
        <f>'Harmonogram rzeczowo-finansowy'!F105</f>
        <v/>
      </c>
      <c r="G106" s="35" t="str">
        <f>'Harmonogram rzeczowo-finansowy'!G105</f>
        <v/>
      </c>
      <c r="H106" s="35">
        <f>'Harmonogram rzeczowo-finansowy'!H105</f>
        <v>0</v>
      </c>
      <c r="I106" s="35">
        <f>'Harmonogram rzeczowo-finansowy'!K105</f>
        <v>0</v>
      </c>
      <c r="J106" s="35">
        <f>'Harmonogram rzeczowo-finansowy'!L105</f>
        <v>0</v>
      </c>
      <c r="K106" s="41">
        <f>'Harmonogram rzeczowo-finansowy'!Q105</f>
        <v>0</v>
      </c>
      <c r="L106" s="170" t="str">
        <f>_xlfn.CONCAT('Harmonogram rzeczowo-finansowy'!N105," / ",'Harmonogram rzeczowo-finansowy'!O105)</f>
        <v xml:space="preserve"> / </v>
      </c>
      <c r="M106" s="59"/>
      <c r="N106" s="54"/>
      <c r="O106" s="60"/>
    </row>
    <row r="107" spans="2:15" x14ac:dyDescent="0.25">
      <c r="B107" s="34">
        <f>'Harmonogram rzeczowo-finansowy'!B106</f>
        <v>104</v>
      </c>
      <c r="C107" s="34" t="str">
        <f>'Harmonogram rzeczowo-finansowy'!C106</f>
        <v/>
      </c>
      <c r="D107" s="34" t="str">
        <f>'Harmonogram rzeczowo-finansowy'!D106</f>
        <v/>
      </c>
      <c r="E107" s="34" t="str">
        <f>'Harmonogram rzeczowo-finansowy'!E106</f>
        <v/>
      </c>
      <c r="F107" s="34" t="str">
        <f>'Harmonogram rzeczowo-finansowy'!F106</f>
        <v/>
      </c>
      <c r="G107" s="34" t="str">
        <f>'Harmonogram rzeczowo-finansowy'!G106</f>
        <v/>
      </c>
      <c r="H107" s="34">
        <f>'Harmonogram rzeczowo-finansowy'!H106</f>
        <v>0</v>
      </c>
      <c r="I107" s="34">
        <f>'Harmonogram rzeczowo-finansowy'!K106</f>
        <v>0</v>
      </c>
      <c r="J107" s="34">
        <f>'Harmonogram rzeczowo-finansowy'!L106</f>
        <v>0</v>
      </c>
      <c r="K107" s="40">
        <f>'Harmonogram rzeczowo-finansowy'!Q106</f>
        <v>0</v>
      </c>
      <c r="L107" s="172" t="str">
        <f>_xlfn.CONCAT('Harmonogram rzeczowo-finansowy'!N106," / ",'Harmonogram rzeczowo-finansowy'!O106)</f>
        <v xml:space="preserve"> / </v>
      </c>
      <c r="M107" s="57"/>
      <c r="N107" s="55"/>
      <c r="O107" s="58"/>
    </row>
    <row r="108" spans="2:15" x14ac:dyDescent="0.25">
      <c r="B108" s="35">
        <f>'Harmonogram rzeczowo-finansowy'!B107</f>
        <v>105</v>
      </c>
      <c r="C108" s="35" t="str">
        <f>'Harmonogram rzeczowo-finansowy'!C107</f>
        <v/>
      </c>
      <c r="D108" s="35" t="str">
        <f>'Harmonogram rzeczowo-finansowy'!D107</f>
        <v/>
      </c>
      <c r="E108" s="35" t="str">
        <f>'Harmonogram rzeczowo-finansowy'!E107</f>
        <v/>
      </c>
      <c r="F108" s="35" t="str">
        <f>'Harmonogram rzeczowo-finansowy'!F107</f>
        <v/>
      </c>
      <c r="G108" s="35" t="str">
        <f>'Harmonogram rzeczowo-finansowy'!G107</f>
        <v/>
      </c>
      <c r="H108" s="35">
        <f>'Harmonogram rzeczowo-finansowy'!H107</f>
        <v>0</v>
      </c>
      <c r="I108" s="35">
        <f>'Harmonogram rzeczowo-finansowy'!K107</f>
        <v>0</v>
      </c>
      <c r="J108" s="35">
        <f>'Harmonogram rzeczowo-finansowy'!L107</f>
        <v>0</v>
      </c>
      <c r="K108" s="41">
        <f>'Harmonogram rzeczowo-finansowy'!Q107</f>
        <v>0</v>
      </c>
      <c r="L108" s="170" t="str">
        <f>_xlfn.CONCAT('Harmonogram rzeczowo-finansowy'!N107," / ",'Harmonogram rzeczowo-finansowy'!O107)</f>
        <v xml:space="preserve"> / </v>
      </c>
      <c r="M108" s="59"/>
      <c r="N108" s="54"/>
      <c r="O108" s="60"/>
    </row>
    <row r="109" spans="2:15" x14ac:dyDescent="0.25">
      <c r="B109" s="34">
        <f>'Harmonogram rzeczowo-finansowy'!B108</f>
        <v>106</v>
      </c>
      <c r="C109" s="34" t="str">
        <f>'Harmonogram rzeczowo-finansowy'!C108</f>
        <v/>
      </c>
      <c r="D109" s="34" t="str">
        <f>'Harmonogram rzeczowo-finansowy'!D108</f>
        <v/>
      </c>
      <c r="E109" s="34" t="str">
        <f>'Harmonogram rzeczowo-finansowy'!E108</f>
        <v/>
      </c>
      <c r="F109" s="34" t="str">
        <f>'Harmonogram rzeczowo-finansowy'!F108</f>
        <v/>
      </c>
      <c r="G109" s="34" t="str">
        <f>'Harmonogram rzeczowo-finansowy'!G108</f>
        <v/>
      </c>
      <c r="H109" s="34">
        <f>'Harmonogram rzeczowo-finansowy'!H108</f>
        <v>0</v>
      </c>
      <c r="I109" s="34">
        <f>'Harmonogram rzeczowo-finansowy'!K108</f>
        <v>0</v>
      </c>
      <c r="J109" s="34">
        <f>'Harmonogram rzeczowo-finansowy'!L108</f>
        <v>0</v>
      </c>
      <c r="K109" s="40">
        <f>'Harmonogram rzeczowo-finansowy'!Q108</f>
        <v>0</v>
      </c>
      <c r="L109" s="172" t="str">
        <f>_xlfn.CONCAT('Harmonogram rzeczowo-finansowy'!N108," / ",'Harmonogram rzeczowo-finansowy'!O108)</f>
        <v xml:space="preserve"> / </v>
      </c>
      <c r="M109" s="57"/>
      <c r="N109" s="55"/>
      <c r="O109" s="58"/>
    </row>
    <row r="110" spans="2:15" x14ac:dyDescent="0.25">
      <c r="B110" s="35">
        <f>'Harmonogram rzeczowo-finansowy'!B109</f>
        <v>107</v>
      </c>
      <c r="C110" s="35" t="str">
        <f>'Harmonogram rzeczowo-finansowy'!C109</f>
        <v/>
      </c>
      <c r="D110" s="35" t="str">
        <f>'Harmonogram rzeczowo-finansowy'!D109</f>
        <v/>
      </c>
      <c r="E110" s="35" t="str">
        <f>'Harmonogram rzeczowo-finansowy'!E109</f>
        <v/>
      </c>
      <c r="F110" s="35" t="str">
        <f>'Harmonogram rzeczowo-finansowy'!F109</f>
        <v/>
      </c>
      <c r="G110" s="35" t="str">
        <f>'Harmonogram rzeczowo-finansowy'!G109</f>
        <v/>
      </c>
      <c r="H110" s="35">
        <f>'Harmonogram rzeczowo-finansowy'!H109</f>
        <v>0</v>
      </c>
      <c r="I110" s="35">
        <f>'Harmonogram rzeczowo-finansowy'!K109</f>
        <v>0</v>
      </c>
      <c r="J110" s="35">
        <f>'Harmonogram rzeczowo-finansowy'!L109</f>
        <v>0</v>
      </c>
      <c r="K110" s="41">
        <f>'Harmonogram rzeczowo-finansowy'!Q109</f>
        <v>0</v>
      </c>
      <c r="L110" s="170" t="str">
        <f>_xlfn.CONCAT('Harmonogram rzeczowo-finansowy'!N109," / ",'Harmonogram rzeczowo-finansowy'!O109)</f>
        <v xml:space="preserve"> / </v>
      </c>
      <c r="M110" s="59"/>
      <c r="N110" s="54"/>
      <c r="O110" s="60"/>
    </row>
    <row r="111" spans="2:15" x14ac:dyDescent="0.25">
      <c r="B111" s="34">
        <f>'Harmonogram rzeczowo-finansowy'!B110</f>
        <v>108</v>
      </c>
      <c r="C111" s="34" t="str">
        <f>'Harmonogram rzeczowo-finansowy'!C110</f>
        <v/>
      </c>
      <c r="D111" s="34" t="str">
        <f>'Harmonogram rzeczowo-finansowy'!D110</f>
        <v/>
      </c>
      <c r="E111" s="34" t="str">
        <f>'Harmonogram rzeczowo-finansowy'!E110</f>
        <v/>
      </c>
      <c r="F111" s="34" t="str">
        <f>'Harmonogram rzeczowo-finansowy'!F110</f>
        <v/>
      </c>
      <c r="G111" s="34" t="str">
        <f>'Harmonogram rzeczowo-finansowy'!G110</f>
        <v/>
      </c>
      <c r="H111" s="34">
        <f>'Harmonogram rzeczowo-finansowy'!H110</f>
        <v>0</v>
      </c>
      <c r="I111" s="34">
        <f>'Harmonogram rzeczowo-finansowy'!K110</f>
        <v>0</v>
      </c>
      <c r="J111" s="34">
        <f>'Harmonogram rzeczowo-finansowy'!L110</f>
        <v>0</v>
      </c>
      <c r="K111" s="40">
        <f>'Harmonogram rzeczowo-finansowy'!Q110</f>
        <v>0</v>
      </c>
      <c r="L111" s="172" t="str">
        <f>_xlfn.CONCAT('Harmonogram rzeczowo-finansowy'!N110," / ",'Harmonogram rzeczowo-finansowy'!O110)</f>
        <v xml:space="preserve"> / </v>
      </c>
      <c r="M111" s="57"/>
      <c r="N111" s="55"/>
      <c r="O111" s="58"/>
    </row>
    <row r="112" spans="2:15" x14ac:dyDescent="0.25">
      <c r="B112" s="35">
        <f>'Harmonogram rzeczowo-finansowy'!B111</f>
        <v>109</v>
      </c>
      <c r="C112" s="35" t="str">
        <f>'Harmonogram rzeczowo-finansowy'!C111</f>
        <v/>
      </c>
      <c r="D112" s="35" t="str">
        <f>'Harmonogram rzeczowo-finansowy'!D111</f>
        <v/>
      </c>
      <c r="E112" s="35" t="str">
        <f>'Harmonogram rzeczowo-finansowy'!E111</f>
        <v/>
      </c>
      <c r="F112" s="35" t="str">
        <f>'Harmonogram rzeczowo-finansowy'!F111</f>
        <v/>
      </c>
      <c r="G112" s="35" t="str">
        <f>'Harmonogram rzeczowo-finansowy'!G111</f>
        <v/>
      </c>
      <c r="H112" s="35">
        <f>'Harmonogram rzeczowo-finansowy'!H111</f>
        <v>0</v>
      </c>
      <c r="I112" s="35">
        <f>'Harmonogram rzeczowo-finansowy'!K111</f>
        <v>0</v>
      </c>
      <c r="J112" s="35">
        <f>'Harmonogram rzeczowo-finansowy'!L111</f>
        <v>0</v>
      </c>
      <c r="K112" s="41">
        <f>'Harmonogram rzeczowo-finansowy'!Q111</f>
        <v>0</v>
      </c>
      <c r="L112" s="170" t="str">
        <f>_xlfn.CONCAT('Harmonogram rzeczowo-finansowy'!N111," / ",'Harmonogram rzeczowo-finansowy'!O111)</f>
        <v xml:space="preserve"> / </v>
      </c>
      <c r="M112" s="59"/>
      <c r="N112" s="54"/>
      <c r="O112" s="60"/>
    </row>
    <row r="113" spans="2:15" x14ac:dyDescent="0.25">
      <c r="B113" s="34">
        <f>'Harmonogram rzeczowo-finansowy'!B112</f>
        <v>110</v>
      </c>
      <c r="C113" s="34" t="str">
        <f>'Harmonogram rzeczowo-finansowy'!C112</f>
        <v/>
      </c>
      <c r="D113" s="34" t="str">
        <f>'Harmonogram rzeczowo-finansowy'!D112</f>
        <v/>
      </c>
      <c r="E113" s="34" t="str">
        <f>'Harmonogram rzeczowo-finansowy'!E112</f>
        <v/>
      </c>
      <c r="F113" s="34" t="str">
        <f>'Harmonogram rzeczowo-finansowy'!F112</f>
        <v/>
      </c>
      <c r="G113" s="34" t="str">
        <f>'Harmonogram rzeczowo-finansowy'!G112</f>
        <v/>
      </c>
      <c r="H113" s="34">
        <f>'Harmonogram rzeczowo-finansowy'!H112</f>
        <v>0</v>
      </c>
      <c r="I113" s="34">
        <f>'Harmonogram rzeczowo-finansowy'!K112</f>
        <v>0</v>
      </c>
      <c r="J113" s="34">
        <f>'Harmonogram rzeczowo-finansowy'!L112</f>
        <v>0</v>
      </c>
      <c r="K113" s="40">
        <f>'Harmonogram rzeczowo-finansowy'!Q112</f>
        <v>0</v>
      </c>
      <c r="L113" s="172" t="str">
        <f>_xlfn.CONCAT('Harmonogram rzeczowo-finansowy'!N112," / ",'Harmonogram rzeczowo-finansowy'!O112)</f>
        <v xml:space="preserve"> / </v>
      </c>
      <c r="M113" s="57"/>
      <c r="N113" s="55"/>
      <c r="O113" s="58"/>
    </row>
    <row r="114" spans="2:15" x14ac:dyDescent="0.25">
      <c r="B114" s="35">
        <f>'Harmonogram rzeczowo-finansowy'!B113</f>
        <v>111</v>
      </c>
      <c r="C114" s="35" t="str">
        <f>'Harmonogram rzeczowo-finansowy'!C113</f>
        <v/>
      </c>
      <c r="D114" s="35" t="str">
        <f>'Harmonogram rzeczowo-finansowy'!D113</f>
        <v/>
      </c>
      <c r="E114" s="35" t="str">
        <f>'Harmonogram rzeczowo-finansowy'!E113</f>
        <v/>
      </c>
      <c r="F114" s="35" t="str">
        <f>'Harmonogram rzeczowo-finansowy'!F113</f>
        <v/>
      </c>
      <c r="G114" s="35" t="str">
        <f>'Harmonogram rzeczowo-finansowy'!G113</f>
        <v/>
      </c>
      <c r="H114" s="35">
        <f>'Harmonogram rzeczowo-finansowy'!H113</f>
        <v>0</v>
      </c>
      <c r="I114" s="35">
        <f>'Harmonogram rzeczowo-finansowy'!K113</f>
        <v>0</v>
      </c>
      <c r="J114" s="35">
        <f>'Harmonogram rzeczowo-finansowy'!L113</f>
        <v>0</v>
      </c>
      <c r="K114" s="41">
        <f>'Harmonogram rzeczowo-finansowy'!Q113</f>
        <v>0</v>
      </c>
      <c r="L114" s="170" t="str">
        <f>_xlfn.CONCAT('Harmonogram rzeczowo-finansowy'!N113," / ",'Harmonogram rzeczowo-finansowy'!O113)</f>
        <v xml:space="preserve"> / </v>
      </c>
      <c r="M114" s="59"/>
      <c r="N114" s="54"/>
      <c r="O114" s="60"/>
    </row>
    <row r="115" spans="2:15" x14ac:dyDescent="0.25">
      <c r="B115" s="34">
        <f>'Harmonogram rzeczowo-finansowy'!B114</f>
        <v>112</v>
      </c>
      <c r="C115" s="34" t="str">
        <f>'Harmonogram rzeczowo-finansowy'!C114</f>
        <v/>
      </c>
      <c r="D115" s="34" t="str">
        <f>'Harmonogram rzeczowo-finansowy'!D114</f>
        <v/>
      </c>
      <c r="E115" s="34" t="str">
        <f>'Harmonogram rzeczowo-finansowy'!E114</f>
        <v/>
      </c>
      <c r="F115" s="34" t="str">
        <f>'Harmonogram rzeczowo-finansowy'!F114</f>
        <v/>
      </c>
      <c r="G115" s="34" t="str">
        <f>'Harmonogram rzeczowo-finansowy'!G114</f>
        <v/>
      </c>
      <c r="H115" s="34">
        <f>'Harmonogram rzeczowo-finansowy'!H114</f>
        <v>0</v>
      </c>
      <c r="I115" s="34">
        <f>'Harmonogram rzeczowo-finansowy'!K114</f>
        <v>0</v>
      </c>
      <c r="J115" s="34">
        <f>'Harmonogram rzeczowo-finansowy'!L114</f>
        <v>0</v>
      </c>
      <c r="K115" s="40">
        <f>'Harmonogram rzeczowo-finansowy'!Q114</f>
        <v>0</v>
      </c>
      <c r="L115" s="172" t="str">
        <f>_xlfn.CONCAT('Harmonogram rzeczowo-finansowy'!N114," / ",'Harmonogram rzeczowo-finansowy'!O114)</f>
        <v xml:space="preserve"> / </v>
      </c>
      <c r="M115" s="57"/>
      <c r="N115" s="55"/>
      <c r="O115" s="58"/>
    </row>
    <row r="116" spans="2:15" x14ac:dyDescent="0.25">
      <c r="B116" s="35">
        <f>'Harmonogram rzeczowo-finansowy'!B115</f>
        <v>113</v>
      </c>
      <c r="C116" s="35" t="str">
        <f>'Harmonogram rzeczowo-finansowy'!C115</f>
        <v/>
      </c>
      <c r="D116" s="35" t="str">
        <f>'Harmonogram rzeczowo-finansowy'!D115</f>
        <v/>
      </c>
      <c r="E116" s="35" t="str">
        <f>'Harmonogram rzeczowo-finansowy'!E115</f>
        <v/>
      </c>
      <c r="F116" s="35" t="str">
        <f>'Harmonogram rzeczowo-finansowy'!F115</f>
        <v/>
      </c>
      <c r="G116" s="35" t="str">
        <f>'Harmonogram rzeczowo-finansowy'!G115</f>
        <v/>
      </c>
      <c r="H116" s="35">
        <f>'Harmonogram rzeczowo-finansowy'!H115</f>
        <v>0</v>
      </c>
      <c r="I116" s="35">
        <f>'Harmonogram rzeczowo-finansowy'!K115</f>
        <v>0</v>
      </c>
      <c r="J116" s="35">
        <f>'Harmonogram rzeczowo-finansowy'!L115</f>
        <v>0</v>
      </c>
      <c r="K116" s="41">
        <f>'Harmonogram rzeczowo-finansowy'!Q115</f>
        <v>0</v>
      </c>
      <c r="L116" s="170" t="str">
        <f>_xlfn.CONCAT('Harmonogram rzeczowo-finansowy'!N115," / ",'Harmonogram rzeczowo-finansowy'!O115)</f>
        <v xml:space="preserve"> / </v>
      </c>
      <c r="M116" s="59"/>
      <c r="N116" s="54"/>
      <c r="O116" s="60"/>
    </row>
    <row r="117" spans="2:15" x14ac:dyDescent="0.25">
      <c r="B117" s="34">
        <f>'Harmonogram rzeczowo-finansowy'!B116</f>
        <v>114</v>
      </c>
      <c r="C117" s="34" t="str">
        <f>'Harmonogram rzeczowo-finansowy'!C116</f>
        <v/>
      </c>
      <c r="D117" s="34" t="str">
        <f>'Harmonogram rzeczowo-finansowy'!D116</f>
        <v/>
      </c>
      <c r="E117" s="34" t="str">
        <f>'Harmonogram rzeczowo-finansowy'!E116</f>
        <v/>
      </c>
      <c r="F117" s="34" t="str">
        <f>'Harmonogram rzeczowo-finansowy'!F116</f>
        <v/>
      </c>
      <c r="G117" s="34" t="str">
        <f>'Harmonogram rzeczowo-finansowy'!G116</f>
        <v/>
      </c>
      <c r="H117" s="34">
        <f>'Harmonogram rzeczowo-finansowy'!H116</f>
        <v>0</v>
      </c>
      <c r="I117" s="34">
        <f>'Harmonogram rzeczowo-finansowy'!K116</f>
        <v>0</v>
      </c>
      <c r="J117" s="34">
        <f>'Harmonogram rzeczowo-finansowy'!L116</f>
        <v>0</v>
      </c>
      <c r="K117" s="40">
        <f>'Harmonogram rzeczowo-finansowy'!Q116</f>
        <v>0</v>
      </c>
      <c r="L117" s="172" t="str">
        <f>_xlfn.CONCAT('Harmonogram rzeczowo-finansowy'!N116," / ",'Harmonogram rzeczowo-finansowy'!O116)</f>
        <v xml:space="preserve"> / </v>
      </c>
      <c r="M117" s="57"/>
      <c r="N117" s="55"/>
      <c r="O117" s="58"/>
    </row>
    <row r="118" spans="2:15" x14ac:dyDescent="0.25">
      <c r="B118" s="35">
        <f>'Harmonogram rzeczowo-finansowy'!B117</f>
        <v>115</v>
      </c>
      <c r="C118" s="35" t="str">
        <f>'Harmonogram rzeczowo-finansowy'!C117</f>
        <v/>
      </c>
      <c r="D118" s="35" t="str">
        <f>'Harmonogram rzeczowo-finansowy'!D117</f>
        <v/>
      </c>
      <c r="E118" s="35" t="str">
        <f>'Harmonogram rzeczowo-finansowy'!E117</f>
        <v/>
      </c>
      <c r="F118" s="35" t="str">
        <f>'Harmonogram rzeczowo-finansowy'!F117</f>
        <v/>
      </c>
      <c r="G118" s="35" t="str">
        <f>'Harmonogram rzeczowo-finansowy'!G117</f>
        <v/>
      </c>
      <c r="H118" s="35">
        <f>'Harmonogram rzeczowo-finansowy'!H117</f>
        <v>0</v>
      </c>
      <c r="I118" s="35">
        <f>'Harmonogram rzeczowo-finansowy'!K117</f>
        <v>0</v>
      </c>
      <c r="J118" s="35">
        <f>'Harmonogram rzeczowo-finansowy'!L117</f>
        <v>0</v>
      </c>
      <c r="K118" s="41">
        <f>'Harmonogram rzeczowo-finansowy'!Q117</f>
        <v>0</v>
      </c>
      <c r="L118" s="170" t="str">
        <f>_xlfn.CONCAT('Harmonogram rzeczowo-finansowy'!N117," / ",'Harmonogram rzeczowo-finansowy'!O117)</f>
        <v xml:space="preserve"> / </v>
      </c>
      <c r="M118" s="59"/>
      <c r="N118" s="54"/>
      <c r="O118" s="60"/>
    </row>
    <row r="119" spans="2:15" x14ac:dyDescent="0.25">
      <c r="B119" s="34">
        <f>'Harmonogram rzeczowo-finansowy'!B118</f>
        <v>116</v>
      </c>
      <c r="C119" s="34" t="str">
        <f>'Harmonogram rzeczowo-finansowy'!C118</f>
        <v/>
      </c>
      <c r="D119" s="34" t="str">
        <f>'Harmonogram rzeczowo-finansowy'!D118</f>
        <v/>
      </c>
      <c r="E119" s="34" t="str">
        <f>'Harmonogram rzeczowo-finansowy'!E118</f>
        <v/>
      </c>
      <c r="F119" s="34" t="str">
        <f>'Harmonogram rzeczowo-finansowy'!F118</f>
        <v/>
      </c>
      <c r="G119" s="34" t="str">
        <f>'Harmonogram rzeczowo-finansowy'!G118</f>
        <v/>
      </c>
      <c r="H119" s="34">
        <f>'Harmonogram rzeczowo-finansowy'!H118</f>
        <v>0</v>
      </c>
      <c r="I119" s="34">
        <f>'Harmonogram rzeczowo-finansowy'!K118</f>
        <v>0</v>
      </c>
      <c r="J119" s="34">
        <f>'Harmonogram rzeczowo-finansowy'!L118</f>
        <v>0</v>
      </c>
      <c r="K119" s="40">
        <f>'Harmonogram rzeczowo-finansowy'!Q118</f>
        <v>0</v>
      </c>
      <c r="L119" s="172" t="str">
        <f>_xlfn.CONCAT('Harmonogram rzeczowo-finansowy'!N118," / ",'Harmonogram rzeczowo-finansowy'!O118)</f>
        <v xml:space="preserve"> / </v>
      </c>
      <c r="M119" s="57"/>
      <c r="N119" s="55"/>
      <c r="O119" s="58"/>
    </row>
    <row r="120" spans="2:15" x14ac:dyDescent="0.25">
      <c r="B120" s="35">
        <f>'Harmonogram rzeczowo-finansowy'!B119</f>
        <v>117</v>
      </c>
      <c r="C120" s="35" t="str">
        <f>'Harmonogram rzeczowo-finansowy'!C119</f>
        <v/>
      </c>
      <c r="D120" s="35" t="str">
        <f>'Harmonogram rzeczowo-finansowy'!D119</f>
        <v/>
      </c>
      <c r="E120" s="35" t="str">
        <f>'Harmonogram rzeczowo-finansowy'!E119</f>
        <v/>
      </c>
      <c r="F120" s="35" t="str">
        <f>'Harmonogram rzeczowo-finansowy'!F119</f>
        <v/>
      </c>
      <c r="G120" s="35" t="str">
        <f>'Harmonogram rzeczowo-finansowy'!G119</f>
        <v/>
      </c>
      <c r="H120" s="35">
        <f>'Harmonogram rzeczowo-finansowy'!H119</f>
        <v>0</v>
      </c>
      <c r="I120" s="35">
        <f>'Harmonogram rzeczowo-finansowy'!K119</f>
        <v>0</v>
      </c>
      <c r="J120" s="35">
        <f>'Harmonogram rzeczowo-finansowy'!L119</f>
        <v>0</v>
      </c>
      <c r="K120" s="41">
        <f>'Harmonogram rzeczowo-finansowy'!Q119</f>
        <v>0</v>
      </c>
      <c r="L120" s="170" t="str">
        <f>_xlfn.CONCAT('Harmonogram rzeczowo-finansowy'!N119," / ",'Harmonogram rzeczowo-finansowy'!O119)</f>
        <v xml:space="preserve"> / </v>
      </c>
      <c r="M120" s="59"/>
      <c r="N120" s="54"/>
      <c r="O120" s="60"/>
    </row>
    <row r="121" spans="2:15" ht="15.75" thickBot="1" x14ac:dyDescent="0.3">
      <c r="B121" s="34">
        <f>'Harmonogram rzeczowo-finansowy'!B120</f>
        <v>118</v>
      </c>
      <c r="C121" s="34" t="str">
        <f>'Harmonogram rzeczowo-finansowy'!C120</f>
        <v/>
      </c>
      <c r="D121" s="34" t="str">
        <f>'Harmonogram rzeczowo-finansowy'!D120</f>
        <v/>
      </c>
      <c r="E121" s="34" t="str">
        <f>'Harmonogram rzeczowo-finansowy'!E120</f>
        <v/>
      </c>
      <c r="F121" s="34" t="str">
        <f>'Harmonogram rzeczowo-finansowy'!F120</f>
        <v/>
      </c>
      <c r="G121" s="34" t="str">
        <f>'Harmonogram rzeczowo-finansowy'!G120</f>
        <v/>
      </c>
      <c r="H121" s="34">
        <f>'Harmonogram rzeczowo-finansowy'!H120</f>
        <v>0</v>
      </c>
      <c r="I121" s="34">
        <f>'Harmonogram rzeczowo-finansowy'!K120</f>
        <v>0</v>
      </c>
      <c r="J121" s="34">
        <f>'Harmonogram rzeczowo-finansowy'!L120</f>
        <v>0</v>
      </c>
      <c r="K121" s="40">
        <f>'Harmonogram rzeczowo-finansowy'!Q120</f>
        <v>0</v>
      </c>
      <c r="L121" s="173" t="str">
        <f>_xlfn.CONCAT('Harmonogram rzeczowo-finansowy'!N120," / ",'Harmonogram rzeczowo-finansowy'!O120)</f>
        <v xml:space="preserve"> / </v>
      </c>
      <c r="M121" s="70"/>
      <c r="N121" s="71"/>
      <c r="O121" s="72"/>
    </row>
    <row r="1048415" spans="2:10" x14ac:dyDescent="0.25">
      <c r="B1048415" s="33"/>
      <c r="C1048415" s="33"/>
      <c r="D1048415" s="33"/>
      <c r="E1048415" s="33"/>
      <c r="F1048415" s="33"/>
      <c r="G1048415" s="33"/>
      <c r="H1048415" s="33"/>
      <c r="I1048415" s="33"/>
      <c r="J1048415" s="33"/>
    </row>
    <row r="1048416" spans="2:10" x14ac:dyDescent="0.25">
      <c r="B1048416" s="34"/>
      <c r="C1048416" s="34"/>
      <c r="D1048416" s="34"/>
      <c r="E1048416" s="34"/>
      <c r="F1048416" s="34"/>
      <c r="G1048416" s="34"/>
      <c r="H1048416" s="34"/>
      <c r="I1048416" s="34"/>
      <c r="J1048416" s="34"/>
    </row>
    <row r="1048417" spans="2:10" x14ac:dyDescent="0.25">
      <c r="B1048417" s="35"/>
      <c r="C1048417" s="35"/>
      <c r="D1048417" s="35"/>
      <c r="E1048417" s="35"/>
      <c r="F1048417" s="35"/>
      <c r="G1048417" s="35"/>
      <c r="H1048417" s="35"/>
      <c r="I1048417" s="35"/>
      <c r="J1048417" s="35"/>
    </row>
    <row r="1048418" spans="2:10" x14ac:dyDescent="0.25">
      <c r="B1048418" s="34"/>
      <c r="C1048418" s="34"/>
      <c r="D1048418" s="34"/>
      <c r="E1048418" s="34"/>
      <c r="F1048418" s="34"/>
      <c r="G1048418" s="34"/>
      <c r="H1048418" s="34"/>
      <c r="I1048418" s="34"/>
      <c r="J1048418" s="34"/>
    </row>
    <row r="1048419" spans="2:10" x14ac:dyDescent="0.25">
      <c r="B1048419" s="35"/>
      <c r="C1048419" s="35"/>
      <c r="D1048419" s="35"/>
      <c r="E1048419" s="35"/>
      <c r="F1048419" s="35"/>
      <c r="G1048419" s="35"/>
      <c r="H1048419" s="35"/>
      <c r="I1048419" s="35"/>
      <c r="J1048419" s="35"/>
    </row>
    <row r="1048420" spans="2:10" x14ac:dyDescent="0.25">
      <c r="B1048420" s="34"/>
      <c r="C1048420" s="34"/>
      <c r="D1048420" s="34"/>
      <c r="E1048420" s="34"/>
      <c r="F1048420" s="34"/>
      <c r="G1048420" s="34"/>
      <c r="H1048420" s="34"/>
      <c r="I1048420" s="34"/>
      <c r="J1048420" s="34"/>
    </row>
    <row r="1048421" spans="2:10" x14ac:dyDescent="0.25">
      <c r="B1048421" s="35"/>
      <c r="C1048421" s="35"/>
      <c r="D1048421" s="35"/>
      <c r="E1048421" s="35"/>
      <c r="F1048421" s="35"/>
      <c r="G1048421" s="35"/>
      <c r="H1048421" s="35"/>
      <c r="I1048421" s="35"/>
      <c r="J1048421" s="35"/>
    </row>
    <row r="1048422" spans="2:10" x14ac:dyDescent="0.25">
      <c r="B1048422" s="34"/>
      <c r="C1048422" s="34"/>
      <c r="D1048422" s="34"/>
      <c r="E1048422" s="34"/>
      <c r="F1048422" s="34"/>
      <c r="G1048422" s="34"/>
      <c r="H1048422" s="34"/>
      <c r="I1048422" s="34"/>
      <c r="J1048422" s="34"/>
    </row>
    <row r="1048423" spans="2:10" x14ac:dyDescent="0.25">
      <c r="B1048423" s="35"/>
      <c r="C1048423" s="35"/>
      <c r="D1048423" s="35"/>
      <c r="E1048423" s="35"/>
      <c r="F1048423" s="35"/>
      <c r="G1048423" s="35"/>
      <c r="H1048423" s="35"/>
      <c r="I1048423" s="35"/>
      <c r="J1048423" s="35"/>
    </row>
    <row r="1048424" spans="2:10" x14ac:dyDescent="0.25">
      <c r="B1048424" s="34"/>
      <c r="C1048424" s="34"/>
      <c r="D1048424" s="34"/>
      <c r="E1048424" s="34"/>
      <c r="F1048424" s="34"/>
      <c r="G1048424" s="34"/>
      <c r="H1048424" s="34"/>
      <c r="I1048424" s="34"/>
      <c r="J1048424" s="34"/>
    </row>
    <row r="1048425" spans="2:10" x14ac:dyDescent="0.25">
      <c r="B1048425" s="35"/>
      <c r="C1048425" s="35"/>
      <c r="D1048425" s="35"/>
      <c r="E1048425" s="35"/>
      <c r="F1048425" s="35"/>
      <c r="G1048425" s="35"/>
      <c r="H1048425" s="35"/>
      <c r="I1048425" s="35"/>
      <c r="J1048425" s="35"/>
    </row>
    <row r="1048426" spans="2:10" x14ac:dyDescent="0.25">
      <c r="B1048426" s="34"/>
      <c r="C1048426" s="34"/>
      <c r="D1048426" s="34"/>
      <c r="E1048426" s="34"/>
      <c r="F1048426" s="34"/>
      <c r="G1048426" s="34"/>
      <c r="H1048426" s="34"/>
      <c r="I1048426" s="34"/>
      <c r="J1048426" s="34"/>
    </row>
    <row r="1048427" spans="2:10" x14ac:dyDescent="0.25">
      <c r="B1048427" s="34"/>
      <c r="C1048427" s="34"/>
      <c r="D1048427" s="34"/>
      <c r="E1048427" s="34"/>
      <c r="F1048427" s="34"/>
      <c r="G1048427" s="34"/>
      <c r="H1048427" s="34"/>
      <c r="I1048427" s="34"/>
      <c r="J1048427" s="34"/>
    </row>
    <row r="1048428" spans="2:10" x14ac:dyDescent="0.25">
      <c r="B1048428" s="34"/>
      <c r="C1048428" s="34"/>
      <c r="D1048428" s="34"/>
      <c r="E1048428" s="34"/>
      <c r="F1048428" s="34"/>
      <c r="G1048428" s="34"/>
      <c r="H1048428" s="34"/>
      <c r="I1048428" s="34"/>
      <c r="J1048428" s="34"/>
    </row>
    <row r="1048429" spans="2:10" x14ac:dyDescent="0.25">
      <c r="B1048429" s="35"/>
      <c r="C1048429" s="35"/>
      <c r="D1048429" s="35"/>
      <c r="E1048429" s="35"/>
      <c r="F1048429" s="35"/>
      <c r="G1048429" s="35"/>
      <c r="H1048429" s="35"/>
      <c r="I1048429" s="35"/>
      <c r="J1048429" s="35"/>
    </row>
    <row r="1048430" spans="2:10" x14ac:dyDescent="0.25">
      <c r="B1048430" s="34"/>
      <c r="C1048430" s="34"/>
      <c r="D1048430" s="34"/>
      <c r="E1048430" s="34"/>
      <c r="F1048430" s="34"/>
      <c r="G1048430" s="34"/>
      <c r="H1048430" s="34"/>
      <c r="I1048430" s="34"/>
      <c r="J1048430" s="34"/>
    </row>
    <row r="1048431" spans="2:10" x14ac:dyDescent="0.25">
      <c r="B1048431" s="35"/>
      <c r="C1048431" s="35"/>
      <c r="D1048431" s="35"/>
      <c r="E1048431" s="35"/>
      <c r="F1048431" s="35"/>
      <c r="G1048431" s="35"/>
      <c r="H1048431" s="35"/>
      <c r="I1048431" s="35"/>
      <c r="J1048431" s="35"/>
    </row>
    <row r="1048432" spans="2:10" x14ac:dyDescent="0.25">
      <c r="B1048432" s="34"/>
      <c r="C1048432" s="34"/>
      <c r="D1048432" s="34"/>
      <c r="E1048432" s="34"/>
      <c r="F1048432" s="34"/>
      <c r="G1048432" s="34"/>
      <c r="H1048432" s="34"/>
      <c r="I1048432" s="34"/>
      <c r="J1048432" s="34"/>
    </row>
    <row r="1048433" spans="2:10" x14ac:dyDescent="0.25">
      <c r="B1048433" s="35"/>
      <c r="C1048433" s="35"/>
      <c r="D1048433" s="35"/>
      <c r="E1048433" s="35"/>
      <c r="F1048433" s="35"/>
      <c r="G1048433" s="35"/>
      <c r="H1048433" s="35"/>
      <c r="I1048433" s="35"/>
      <c r="J1048433" s="35"/>
    </row>
    <row r="1048434" spans="2:10" x14ac:dyDescent="0.25">
      <c r="B1048434" s="34"/>
      <c r="C1048434" s="34"/>
      <c r="D1048434" s="34"/>
      <c r="E1048434" s="34"/>
      <c r="F1048434" s="34"/>
      <c r="G1048434" s="34"/>
      <c r="H1048434" s="34"/>
      <c r="I1048434" s="34"/>
      <c r="J1048434" s="34"/>
    </row>
    <row r="1048435" spans="2:10" x14ac:dyDescent="0.25">
      <c r="B1048435" s="35"/>
      <c r="C1048435" s="35"/>
      <c r="D1048435" s="35"/>
      <c r="E1048435" s="35"/>
      <c r="F1048435" s="35"/>
      <c r="G1048435" s="35"/>
      <c r="H1048435" s="35"/>
      <c r="I1048435" s="35"/>
      <c r="J1048435" s="35"/>
    </row>
    <row r="1048436" spans="2:10" x14ac:dyDescent="0.25">
      <c r="B1048436" s="34"/>
      <c r="C1048436" s="34"/>
      <c r="D1048436" s="34"/>
      <c r="E1048436" s="34"/>
      <c r="F1048436" s="34"/>
      <c r="G1048436" s="34"/>
      <c r="H1048436" s="34"/>
      <c r="I1048436" s="34"/>
      <c r="J1048436" s="34"/>
    </row>
    <row r="1048437" spans="2:10" x14ac:dyDescent="0.25">
      <c r="B1048437" s="35"/>
      <c r="C1048437" s="35"/>
      <c r="D1048437" s="35"/>
      <c r="E1048437" s="35"/>
      <c r="F1048437" s="35"/>
      <c r="G1048437" s="35"/>
      <c r="H1048437" s="35"/>
      <c r="I1048437" s="35"/>
      <c r="J1048437" s="35"/>
    </row>
    <row r="1048438" spans="2:10" x14ac:dyDescent="0.25">
      <c r="B1048438" s="34"/>
      <c r="C1048438" s="34"/>
      <c r="D1048438" s="34"/>
      <c r="E1048438" s="34"/>
      <c r="F1048438" s="34"/>
      <c r="G1048438" s="34"/>
      <c r="H1048438" s="34"/>
      <c r="I1048438" s="34"/>
      <c r="J1048438" s="34"/>
    </row>
    <row r="1048439" spans="2:10" x14ac:dyDescent="0.25">
      <c r="B1048439" s="34"/>
      <c r="C1048439" s="34"/>
      <c r="D1048439" s="34"/>
      <c r="E1048439" s="34"/>
      <c r="F1048439" s="34"/>
      <c r="G1048439" s="34"/>
      <c r="H1048439" s="34"/>
      <c r="I1048439" s="34"/>
      <c r="J1048439" s="34"/>
    </row>
  </sheetData>
  <autoFilter ref="B3:M121" xr:uid="{D52C99F8-5100-49E2-82B7-D48F40C34512}"/>
  <mergeCells count="1">
    <mergeCell ref="M2:O2"/>
  </mergeCells>
  <conditionalFormatting sqref="C4:G121">
    <cfRule type="containsText" dxfId="1" priority="1" operator="containsText" text="2">
      <formula>NOT(ISERROR(SEARCH("2",C4)))</formula>
    </cfRule>
    <cfRule type="containsText" dxfId="0" priority="2" operator="containsText" text="1">
      <formula>NOT(ISERROR(SEARCH("1",C4)))</formula>
    </cfRule>
  </conditionalFormatting>
  <pageMargins left="0.7" right="0.7" top="0.75" bottom="0.75" header="0.3" footer="0.3"/>
  <pageSetup paperSize="8" scale="69"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CB1BA-5CA6-42EC-870D-4F0EDDB426B4}">
  <dimension ref="B1:J38"/>
  <sheetViews>
    <sheetView view="pageBreakPreview" topLeftCell="A32" zoomScale="60" zoomScaleNormal="85" workbookViewId="0">
      <selection activeCell="C3" sqref="C3:H3"/>
    </sheetView>
  </sheetViews>
  <sheetFormatPr defaultColWidth="9.140625" defaultRowHeight="15" x14ac:dyDescent="0.25"/>
  <cols>
    <col min="1" max="1" width="4.5703125" style="78" customWidth="1"/>
    <col min="2" max="2" width="7.28515625" style="79" customWidth="1"/>
    <col min="3" max="3" width="11" style="87" customWidth="1"/>
    <col min="4" max="4" width="106.28515625" style="79" customWidth="1"/>
    <col min="5" max="5" width="15.7109375" style="87" customWidth="1"/>
    <col min="6" max="6" width="13.140625" style="87" customWidth="1"/>
    <col min="7" max="7" width="77.42578125" style="87" customWidth="1"/>
    <col min="8" max="8" width="23" style="87" bestFit="1" customWidth="1"/>
    <col min="9" max="9" width="5.42578125" style="78" customWidth="1"/>
    <col min="10" max="10" width="29.140625" style="78" customWidth="1"/>
    <col min="11" max="16384" width="9.140625" style="78"/>
  </cols>
  <sheetData>
    <row r="1" spans="2:10" ht="15.75" thickBot="1" x14ac:dyDescent="0.3"/>
    <row r="2" spans="2:10" x14ac:dyDescent="0.25">
      <c r="B2" s="224"/>
      <c r="C2" s="88"/>
      <c r="D2" s="80"/>
      <c r="E2" s="108"/>
      <c r="F2" s="88"/>
      <c r="G2" s="88"/>
      <c r="H2" s="88"/>
      <c r="I2" s="81"/>
    </row>
    <row r="3" spans="2:10" ht="35.25" customHeight="1" x14ac:dyDescent="0.25">
      <c r="B3" s="223"/>
      <c r="C3" s="292" t="s">
        <v>204</v>
      </c>
      <c r="D3" s="292"/>
      <c r="E3" s="292"/>
      <c r="F3" s="292"/>
      <c r="G3" s="292"/>
      <c r="H3" s="292"/>
      <c r="I3" s="82"/>
    </row>
    <row r="4" spans="2:10" x14ac:dyDescent="0.25">
      <c r="B4" s="223"/>
      <c r="C4" s="91"/>
      <c r="D4" s="90"/>
      <c r="E4" s="162"/>
      <c r="F4" s="91"/>
      <c r="G4" s="91"/>
      <c r="H4" s="91"/>
      <c r="I4" s="82"/>
    </row>
    <row r="5" spans="2:10" ht="45" x14ac:dyDescent="0.25">
      <c r="B5" s="223"/>
      <c r="C5" s="77" t="s">
        <v>205</v>
      </c>
      <c r="D5" s="174" t="s">
        <v>198</v>
      </c>
      <c r="E5" s="77" t="s">
        <v>115</v>
      </c>
      <c r="F5" s="77" t="s">
        <v>229</v>
      </c>
      <c r="G5" s="77" t="s">
        <v>268</v>
      </c>
      <c r="H5" s="77" t="s">
        <v>109</v>
      </c>
      <c r="I5" s="82"/>
    </row>
    <row r="6" spans="2:10" ht="72" customHeight="1" x14ac:dyDescent="0.25">
      <c r="B6" s="223"/>
      <c r="C6" s="163">
        <v>1</v>
      </c>
      <c r="D6" s="175" t="s">
        <v>194</v>
      </c>
      <c r="E6" s="155">
        <f>Obliczenia!K18</f>
        <v>0.46787846116904874</v>
      </c>
      <c r="F6" s="155">
        <v>0.47</v>
      </c>
      <c r="G6" s="73" t="s">
        <v>222</v>
      </c>
      <c r="H6" s="290" t="s">
        <v>270</v>
      </c>
      <c r="I6" s="82"/>
    </row>
    <row r="7" spans="2:10" ht="64.5" customHeight="1" x14ac:dyDescent="0.25">
      <c r="B7" s="223"/>
      <c r="C7" s="164">
        <v>2</v>
      </c>
      <c r="D7" s="176" t="s">
        <v>193</v>
      </c>
      <c r="E7" s="191">
        <f>Obliczenia!K19</f>
        <v>0.66445007810784451</v>
      </c>
      <c r="F7" s="191">
        <v>0.67</v>
      </c>
      <c r="G7" s="53" t="s">
        <v>223</v>
      </c>
      <c r="H7" s="291"/>
      <c r="I7" s="82"/>
    </row>
    <row r="8" spans="2:10" ht="15.75" thickBot="1" x14ac:dyDescent="0.3">
      <c r="B8" s="225"/>
      <c r="C8" s="183"/>
      <c r="D8" s="85"/>
      <c r="E8" s="85"/>
      <c r="F8" s="85"/>
      <c r="G8" s="85"/>
      <c r="H8" s="85"/>
      <c r="I8" s="86"/>
    </row>
    <row r="9" spans="2:10" ht="15.75" thickBot="1" x14ac:dyDescent="0.3"/>
    <row r="10" spans="2:10" x14ac:dyDescent="0.25">
      <c r="B10" s="224"/>
      <c r="C10" s="88"/>
      <c r="D10" s="80"/>
      <c r="E10" s="108"/>
      <c r="F10" s="88"/>
      <c r="G10" s="88"/>
      <c r="H10" s="88"/>
      <c r="I10" s="81"/>
    </row>
    <row r="11" spans="2:10" ht="32.25" customHeight="1" x14ac:dyDescent="0.25">
      <c r="B11" s="223"/>
      <c r="C11" s="292" t="s">
        <v>206</v>
      </c>
      <c r="D11" s="292"/>
      <c r="E11" s="292"/>
      <c r="F11" s="292"/>
      <c r="G11" s="292"/>
      <c r="H11" s="292"/>
      <c r="I11" s="82"/>
    </row>
    <row r="12" spans="2:10" x14ac:dyDescent="0.25">
      <c r="B12" s="223"/>
      <c r="C12" s="91"/>
      <c r="D12" s="90"/>
      <c r="E12" s="162"/>
      <c r="F12" s="91"/>
      <c r="G12" s="91"/>
      <c r="H12" s="91"/>
      <c r="I12" s="82"/>
    </row>
    <row r="13" spans="2:10" ht="59.1" customHeight="1" x14ac:dyDescent="0.25">
      <c r="B13" s="223"/>
      <c r="C13" s="77" t="s">
        <v>49</v>
      </c>
      <c r="D13" s="75" t="str">
        <f>Warunki!C35</f>
        <v>Zapewnienie ochrony zdrowia i komfortu życia mieszkańców w obliczu zmian klimatu</v>
      </c>
      <c r="E13" s="77" t="s">
        <v>115</v>
      </c>
      <c r="F13" s="77" t="s">
        <v>229</v>
      </c>
      <c r="G13" s="77" t="s">
        <v>268</v>
      </c>
      <c r="H13" s="77" t="s">
        <v>109</v>
      </c>
      <c r="I13" s="82"/>
    </row>
    <row r="14" spans="2:10" ht="105" x14ac:dyDescent="0.25">
      <c r="B14" s="223"/>
      <c r="C14" s="73">
        <v>1</v>
      </c>
      <c r="D14" s="83" t="s">
        <v>214</v>
      </c>
      <c r="E14" s="238" t="s">
        <v>33</v>
      </c>
      <c r="F14" s="239">
        <v>0.2</v>
      </c>
      <c r="G14" s="240" t="s">
        <v>221</v>
      </c>
      <c r="H14" s="240" t="s">
        <v>297</v>
      </c>
      <c r="I14" s="82"/>
      <c r="J14" s="231"/>
    </row>
    <row r="15" spans="2:10" ht="30" x14ac:dyDescent="0.25">
      <c r="B15" s="223"/>
      <c r="C15" s="53">
        <v>2</v>
      </c>
      <c r="D15" s="84" t="s">
        <v>165</v>
      </c>
      <c r="E15" s="192">
        <v>0.41799999999999998</v>
      </c>
      <c r="F15" s="192">
        <v>0.47</v>
      </c>
      <c r="G15" s="53"/>
      <c r="H15" s="53" t="s">
        <v>269</v>
      </c>
      <c r="I15" s="82"/>
    </row>
    <row r="16" spans="2:10" x14ac:dyDescent="0.25">
      <c r="B16" s="223"/>
      <c r="C16" s="91"/>
      <c r="D16" s="90"/>
      <c r="E16" s="91"/>
      <c r="F16" s="91"/>
      <c r="G16" s="91"/>
      <c r="H16" s="91"/>
      <c r="I16" s="82"/>
    </row>
    <row r="17" spans="2:9" ht="59.1" customHeight="1" x14ac:dyDescent="0.25">
      <c r="B17" s="223"/>
      <c r="C17" s="77" t="s">
        <v>50</v>
      </c>
      <c r="D17" s="75" t="str">
        <f>Warunki!C36</f>
        <v xml:space="preserve">Podnoszenie niezawodności i odporności tkanki miejskiej poprzez rozwój błękitnej i zielonej infrastruktury </v>
      </c>
      <c r="E17" s="77" t="s">
        <v>115</v>
      </c>
      <c r="F17" s="77" t="s">
        <v>229</v>
      </c>
      <c r="G17" s="77" t="s">
        <v>268</v>
      </c>
      <c r="H17" s="77" t="s">
        <v>109</v>
      </c>
      <c r="I17" s="82"/>
    </row>
    <row r="18" spans="2:9" ht="116.45" customHeight="1" x14ac:dyDescent="0.25">
      <c r="B18" s="223"/>
      <c r="C18" s="166">
        <v>1</v>
      </c>
      <c r="D18" s="232" t="s">
        <v>207</v>
      </c>
      <c r="E18" s="189">
        <v>0.17599999999999999</v>
      </c>
      <c r="F18" s="189">
        <v>0.19</v>
      </c>
      <c r="G18" s="221" t="s">
        <v>215</v>
      </c>
      <c r="H18" s="189" t="s">
        <v>282</v>
      </c>
      <c r="I18" s="82"/>
    </row>
    <row r="19" spans="2:9" ht="139.5" customHeight="1" x14ac:dyDescent="0.25">
      <c r="B19" s="223"/>
      <c r="C19" s="167">
        <v>2</v>
      </c>
      <c r="D19" s="233" t="s">
        <v>208</v>
      </c>
      <c r="E19" s="251" t="s">
        <v>33</v>
      </c>
      <c r="F19" s="251" t="s">
        <v>306</v>
      </c>
      <c r="G19" s="167" t="s">
        <v>216</v>
      </c>
      <c r="H19" s="237" t="s">
        <v>283</v>
      </c>
      <c r="I19" s="82"/>
    </row>
    <row r="20" spans="2:9" ht="45" x14ac:dyDescent="0.25">
      <c r="B20" s="223"/>
      <c r="C20" s="166">
        <v>3</v>
      </c>
      <c r="D20" s="232" t="s">
        <v>209</v>
      </c>
      <c r="E20" s="218" t="s">
        <v>274</v>
      </c>
      <c r="F20" s="189">
        <v>0.16</v>
      </c>
      <c r="G20" s="193" t="s">
        <v>217</v>
      </c>
      <c r="H20" s="193" t="s">
        <v>269</v>
      </c>
      <c r="I20" s="82"/>
    </row>
    <row r="21" spans="2:9" ht="33.75" x14ac:dyDescent="0.25">
      <c r="B21" s="223"/>
      <c r="C21" s="167">
        <v>4</v>
      </c>
      <c r="D21" s="233" t="s">
        <v>210</v>
      </c>
      <c r="E21" s="187">
        <f>Obliczenia!J51</f>
        <v>9.1864246690164603E-2</v>
      </c>
      <c r="F21" s="241">
        <v>0.1</v>
      </c>
      <c r="G21" s="167" t="s">
        <v>225</v>
      </c>
      <c r="H21" s="167" t="s">
        <v>269</v>
      </c>
      <c r="I21" s="82"/>
    </row>
    <row r="22" spans="2:9" ht="45" x14ac:dyDescent="0.25">
      <c r="B22" s="223"/>
      <c r="C22" s="166">
        <v>5</v>
      </c>
      <c r="D22" s="232" t="s">
        <v>226</v>
      </c>
      <c r="E22" s="252" t="s">
        <v>33</v>
      </c>
      <c r="F22" s="252" t="s">
        <v>306</v>
      </c>
      <c r="G22" s="166" t="s">
        <v>218</v>
      </c>
      <c r="H22" s="242" t="s">
        <v>166</v>
      </c>
      <c r="I22" s="82"/>
    </row>
    <row r="23" spans="2:9" ht="48.75" x14ac:dyDescent="0.25">
      <c r="B23" s="223"/>
      <c r="C23" s="167">
        <v>6</v>
      </c>
      <c r="D23" s="233" t="s">
        <v>227</v>
      </c>
      <c r="E23" s="251" t="s">
        <v>33</v>
      </c>
      <c r="F23" s="251" t="s">
        <v>306</v>
      </c>
      <c r="G23" s="167" t="s">
        <v>228</v>
      </c>
      <c r="H23" s="243" t="s">
        <v>166</v>
      </c>
      <c r="I23" s="82"/>
    </row>
    <row r="24" spans="2:9" ht="105" x14ac:dyDescent="0.25">
      <c r="B24" s="223"/>
      <c r="C24" s="166">
        <v>7</v>
      </c>
      <c r="D24" s="166" t="s">
        <v>211</v>
      </c>
      <c r="E24" s="189">
        <v>0</v>
      </c>
      <c r="F24" s="189">
        <v>0.1</v>
      </c>
      <c r="G24" s="166" t="s">
        <v>224</v>
      </c>
      <c r="H24" s="242" t="s">
        <v>166</v>
      </c>
      <c r="I24" s="82"/>
    </row>
    <row r="25" spans="2:9" x14ac:dyDescent="0.25">
      <c r="B25" s="223"/>
      <c r="C25" s="182"/>
      <c r="D25" s="165"/>
      <c r="E25" s="91"/>
      <c r="F25" s="91"/>
      <c r="G25" s="91"/>
      <c r="H25" s="91"/>
      <c r="I25" s="82"/>
    </row>
    <row r="26" spans="2:9" x14ac:dyDescent="0.25">
      <c r="B26" s="223"/>
      <c r="C26" s="91"/>
      <c r="D26" s="90"/>
      <c r="E26" s="91"/>
      <c r="F26" s="91"/>
      <c r="G26" s="91"/>
      <c r="H26" s="91"/>
      <c r="I26" s="82"/>
    </row>
    <row r="27" spans="2:9" ht="59.1" customHeight="1" x14ac:dyDescent="0.25">
      <c r="B27" s="223"/>
      <c r="C27" s="77" t="s">
        <v>51</v>
      </c>
      <c r="D27" s="75" t="str">
        <f>Warunki!C37</f>
        <v>Optymalizacja transportu drogowego, utrzymanie i rozwój ciągów pieszych, rowerowych oraz komunikacji miejskiej</v>
      </c>
      <c r="E27" s="77" t="s">
        <v>115</v>
      </c>
      <c r="F27" s="77" t="s">
        <v>229</v>
      </c>
      <c r="G27" s="77" t="s">
        <v>268</v>
      </c>
      <c r="H27" s="77" t="s">
        <v>109</v>
      </c>
      <c r="I27" s="82"/>
    </row>
    <row r="28" spans="2:9" ht="45" x14ac:dyDescent="0.25">
      <c r="B28" s="223"/>
      <c r="C28" s="188">
        <v>1</v>
      </c>
      <c r="D28" s="222" t="s">
        <v>212</v>
      </c>
      <c r="E28" s="244">
        <f>Obliczenia!J68</f>
        <v>0.63829787234042556</v>
      </c>
      <c r="F28" s="244">
        <v>1</v>
      </c>
      <c r="G28" s="166" t="s">
        <v>219</v>
      </c>
      <c r="H28" s="242" t="s">
        <v>166</v>
      </c>
      <c r="I28" s="82"/>
    </row>
    <row r="29" spans="2:9" ht="45" x14ac:dyDescent="0.25">
      <c r="B29" s="223"/>
      <c r="C29" s="73">
        <v>2</v>
      </c>
      <c r="D29" s="83" t="s">
        <v>167</v>
      </c>
      <c r="E29" s="73" t="s">
        <v>174</v>
      </c>
      <c r="F29" s="73" t="s">
        <v>175</v>
      </c>
      <c r="G29" s="73"/>
      <c r="H29" s="73" t="s">
        <v>166</v>
      </c>
      <c r="I29" s="82"/>
    </row>
    <row r="30" spans="2:9" x14ac:dyDescent="0.25">
      <c r="B30" s="223"/>
      <c r="C30" s="91"/>
      <c r="D30" s="90"/>
      <c r="E30" s="91"/>
      <c r="F30" s="91"/>
      <c r="G30" s="91"/>
      <c r="H30" s="91"/>
      <c r="I30" s="82"/>
    </row>
    <row r="31" spans="2:9" ht="59.1" customHeight="1" x14ac:dyDescent="0.25">
      <c r="B31" s="223"/>
      <c r="C31" s="77" t="s">
        <v>52</v>
      </c>
      <c r="D31" s="75" t="str">
        <f>Warunki!C38</f>
        <v>Poprawa jakości powietrza poprzez modernizację źródeł ciepła, rozwój odnawialnych źródeł energii, poprawę efektywności energetycznej</v>
      </c>
      <c r="E31" s="77" t="s">
        <v>115</v>
      </c>
      <c r="F31" s="77" t="s">
        <v>229</v>
      </c>
      <c r="G31" s="77" t="s">
        <v>268</v>
      </c>
      <c r="H31" s="77" t="s">
        <v>109</v>
      </c>
      <c r="I31" s="82"/>
    </row>
    <row r="32" spans="2:9" ht="120" x14ac:dyDescent="0.25">
      <c r="B32" s="223"/>
      <c r="C32" s="164">
        <v>1</v>
      </c>
      <c r="D32" s="84" t="s">
        <v>230</v>
      </c>
      <c r="E32" s="53" t="s">
        <v>267</v>
      </c>
      <c r="F32" s="53" t="s">
        <v>234</v>
      </c>
      <c r="G32" s="53"/>
      <c r="H32" s="53" t="s">
        <v>231</v>
      </c>
      <c r="I32" s="82"/>
    </row>
    <row r="33" spans="2:9" ht="60" x14ac:dyDescent="0.25">
      <c r="B33" s="223"/>
      <c r="C33" s="177">
        <v>2</v>
      </c>
      <c r="D33" s="83" t="s">
        <v>232</v>
      </c>
      <c r="E33" s="73" t="s">
        <v>233</v>
      </c>
      <c r="F33" s="152" t="s">
        <v>234</v>
      </c>
      <c r="G33" s="152"/>
      <c r="H33" s="152" t="s">
        <v>231</v>
      </c>
      <c r="I33" s="82"/>
    </row>
    <row r="34" spans="2:9" x14ac:dyDescent="0.25">
      <c r="B34" s="223"/>
      <c r="C34" s="91"/>
      <c r="D34" s="90"/>
      <c r="E34" s="91"/>
      <c r="F34" s="91"/>
      <c r="G34" s="91"/>
      <c r="H34" s="91"/>
      <c r="I34" s="82"/>
    </row>
    <row r="35" spans="2:9" ht="59.1" customHeight="1" x14ac:dyDescent="0.25">
      <c r="B35" s="223"/>
      <c r="C35" s="77" t="s">
        <v>53</v>
      </c>
      <c r="D35" s="76" t="str">
        <f>Warunki!C39</f>
        <v>Zwiększanie świadomości i zaangażowania społecznego w proces adaptacji do zmian klimatu</v>
      </c>
      <c r="E35" s="77" t="s">
        <v>115</v>
      </c>
      <c r="F35" s="77" t="s">
        <v>229</v>
      </c>
      <c r="G35" s="77" t="s">
        <v>268</v>
      </c>
      <c r="H35" s="77" t="s">
        <v>109</v>
      </c>
      <c r="I35" s="82"/>
    </row>
    <row r="36" spans="2:9" ht="138.6" customHeight="1" x14ac:dyDescent="0.25">
      <c r="B36" s="223"/>
      <c r="C36" s="163">
        <v>1</v>
      </c>
      <c r="D36" s="83" t="s">
        <v>213</v>
      </c>
      <c r="E36" s="73">
        <v>0</v>
      </c>
      <c r="F36" s="245">
        <f>Obliczenia!G62</f>
        <v>4.7289923608584941</v>
      </c>
      <c r="G36" s="73" t="s">
        <v>220</v>
      </c>
      <c r="H36" s="73" t="s">
        <v>166</v>
      </c>
      <c r="I36" s="82"/>
    </row>
    <row r="37" spans="2:9" ht="54" customHeight="1" x14ac:dyDescent="0.25">
      <c r="B37" s="223"/>
      <c r="C37" s="164">
        <v>2</v>
      </c>
      <c r="D37" s="84" t="s">
        <v>173</v>
      </c>
      <c r="E37" s="53">
        <v>220.9</v>
      </c>
      <c r="F37" s="53">
        <v>210</v>
      </c>
      <c r="G37" s="53"/>
      <c r="H37" s="53" t="s">
        <v>269</v>
      </c>
      <c r="I37" s="82"/>
    </row>
    <row r="38" spans="2:9" ht="15.75" thickBot="1" x14ac:dyDescent="0.3">
      <c r="B38" s="225"/>
      <c r="C38" s="89"/>
      <c r="D38" s="85"/>
      <c r="E38" s="89"/>
      <c r="F38" s="89"/>
      <c r="G38" s="89"/>
      <c r="H38" s="89"/>
      <c r="I38" s="86"/>
    </row>
  </sheetData>
  <mergeCells count="3">
    <mergeCell ref="H6:H7"/>
    <mergeCell ref="C11:H11"/>
    <mergeCell ref="C3:H3"/>
  </mergeCells>
  <phoneticPr fontId="10" type="noConversion"/>
  <pageMargins left="0.7" right="0.7" top="0.75" bottom="0.75" header="0.3" footer="0.3"/>
  <pageSetup paperSize="8" scale="74" orientation="landscape" r:id="rId1"/>
  <colBreaks count="1" manualBreakCount="1">
    <brk id="8" max="1048575" man="1"/>
  </colBreaks>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3E156C-EB8A-4178-ACBB-9E9F71D82DAE}">
  <dimension ref="B1:AP29"/>
  <sheetViews>
    <sheetView topLeftCell="A8" zoomScale="115" zoomScaleNormal="115" workbookViewId="0">
      <selection activeCell="T4" sqref="T4:X4"/>
    </sheetView>
  </sheetViews>
  <sheetFormatPr defaultColWidth="9.140625" defaultRowHeight="15" x14ac:dyDescent="0.25"/>
  <cols>
    <col min="1" max="2" width="9.140625" style="1"/>
    <col min="3" max="3" width="13.85546875" style="1" customWidth="1"/>
    <col min="4" max="4" width="37.85546875" style="1" customWidth="1"/>
    <col min="5" max="16" width="4.5703125" style="1" bestFit="1" customWidth="1"/>
    <col min="17" max="17" width="9.140625" style="1"/>
    <col min="18" max="18" width="12.85546875" style="1" bestFit="1" customWidth="1"/>
    <col min="19" max="19" width="13.7109375" style="1" bestFit="1" customWidth="1"/>
    <col min="20" max="20" width="10.85546875" style="1" bestFit="1" customWidth="1"/>
    <col min="21" max="21" width="10" style="1" bestFit="1" customWidth="1"/>
    <col min="22" max="22" width="10.28515625" style="1" customWidth="1"/>
    <col min="23" max="24" width="9.140625" style="1"/>
    <col min="25" max="25" width="9.85546875" style="1" bestFit="1" customWidth="1"/>
    <col min="26" max="26" width="0" style="1" hidden="1" customWidth="1"/>
    <col min="27" max="28" width="9.140625" style="1" hidden="1" customWidth="1"/>
    <col min="29" max="29" width="4" style="1" hidden="1" customWidth="1"/>
    <col min="30" max="31" width="9.140625" style="1" hidden="1" customWidth="1"/>
    <col min="32" max="32" width="3.7109375" style="1" hidden="1" customWidth="1"/>
    <col min="33" max="34" width="9.140625" style="1" hidden="1" customWidth="1"/>
    <col min="35" max="35" width="3.85546875" style="1" hidden="1" customWidth="1"/>
    <col min="36" max="42" width="9.140625" style="1" hidden="1" customWidth="1"/>
    <col min="43" max="16384" width="9.140625" style="1"/>
  </cols>
  <sheetData>
    <row r="1" spans="2:25" ht="15.75" thickBot="1" x14ac:dyDescent="0.3"/>
    <row r="2" spans="2:25" x14ac:dyDescent="0.25">
      <c r="B2" s="62"/>
      <c r="C2" s="63"/>
      <c r="D2" s="63"/>
      <c r="E2" s="63"/>
      <c r="F2" s="63"/>
      <c r="G2" s="63"/>
      <c r="H2" s="63"/>
      <c r="I2" s="63"/>
      <c r="J2" s="63"/>
      <c r="K2" s="63"/>
      <c r="L2" s="63"/>
      <c r="M2" s="63"/>
      <c r="N2" s="63"/>
      <c r="O2" s="63"/>
      <c r="P2" s="63"/>
      <c r="Q2" s="64"/>
      <c r="S2" s="62"/>
      <c r="T2" s="63"/>
      <c r="U2" s="63"/>
      <c r="V2" s="63"/>
      <c r="W2" s="63"/>
      <c r="X2" s="63"/>
      <c r="Y2" s="64"/>
    </row>
    <row r="3" spans="2:25" ht="23.25" x14ac:dyDescent="0.35">
      <c r="B3" s="65"/>
      <c r="C3" s="304" t="s">
        <v>127</v>
      </c>
      <c r="D3" s="304"/>
      <c r="E3" s="304"/>
      <c r="F3" s="304"/>
      <c r="G3" s="304"/>
      <c r="H3" s="304"/>
      <c r="I3" s="304"/>
      <c r="J3" s="304"/>
      <c r="K3" s="304"/>
      <c r="L3" s="304"/>
      <c r="M3" s="304"/>
      <c r="N3" s="304"/>
      <c r="O3" s="304"/>
      <c r="P3" s="304"/>
      <c r="Q3" s="66"/>
      <c r="S3" s="65"/>
      <c r="T3" s="298" t="s">
        <v>73</v>
      </c>
      <c r="U3" s="298"/>
      <c r="V3" s="298"/>
      <c r="W3" s="298"/>
      <c r="X3" s="32"/>
      <c r="Y3" s="66"/>
    </row>
    <row r="4" spans="2:25" ht="33.75" x14ac:dyDescent="0.25">
      <c r="B4" s="65"/>
      <c r="C4" s="115" t="s">
        <v>119</v>
      </c>
      <c r="D4" s="115" t="s">
        <v>120</v>
      </c>
      <c r="E4" s="116">
        <v>2025</v>
      </c>
      <c r="F4" s="116">
        <v>2026</v>
      </c>
      <c r="G4" s="116">
        <v>2027</v>
      </c>
      <c r="H4" s="116">
        <v>2028</v>
      </c>
      <c r="I4" s="116">
        <v>2029</v>
      </c>
      <c r="J4" s="116">
        <v>2030</v>
      </c>
      <c r="K4" s="116">
        <v>2031</v>
      </c>
      <c r="L4" s="116">
        <v>2032</v>
      </c>
      <c r="M4" s="116">
        <v>2033</v>
      </c>
      <c r="N4" s="116">
        <v>2034</v>
      </c>
      <c r="O4" s="116">
        <v>2035</v>
      </c>
      <c r="P4" s="116">
        <v>2036</v>
      </c>
      <c r="Q4" s="66"/>
      <c r="S4" s="65"/>
      <c r="T4" s="307">
        <f>SUM('Harmonogram rzeczowo-finansowy'!Q3:Q175)</f>
        <v>73715925.840000004</v>
      </c>
      <c r="U4" s="307"/>
      <c r="V4" s="307"/>
      <c r="W4" s="307"/>
      <c r="X4" s="307"/>
      <c r="Y4" s="66"/>
    </row>
    <row r="5" spans="2:25" x14ac:dyDescent="0.25">
      <c r="B5" s="65"/>
      <c r="C5" s="109">
        <v>1</v>
      </c>
      <c r="D5" s="110" t="s">
        <v>121</v>
      </c>
      <c r="E5" s="111" t="s">
        <v>54</v>
      </c>
      <c r="F5" s="111" t="s">
        <v>54</v>
      </c>
      <c r="G5" s="112"/>
      <c r="H5" s="112"/>
      <c r="I5" s="112"/>
      <c r="J5" s="112"/>
      <c r="K5" s="112"/>
      <c r="L5" s="112"/>
      <c r="M5" s="112"/>
      <c r="N5" s="112"/>
      <c r="O5" s="112"/>
      <c r="P5" s="112"/>
      <c r="Q5" s="66"/>
      <c r="S5" s="65"/>
      <c r="T5" s="32"/>
      <c r="U5" s="32"/>
      <c r="V5" s="32"/>
      <c r="W5" s="32"/>
      <c r="X5" s="32"/>
      <c r="Y5" s="66"/>
    </row>
    <row r="6" spans="2:25" x14ac:dyDescent="0.25">
      <c r="B6" s="65"/>
      <c r="C6" s="113">
        <v>2</v>
      </c>
      <c r="D6" s="114" t="s">
        <v>122</v>
      </c>
      <c r="E6" s="113"/>
      <c r="F6" s="111" t="s">
        <v>54</v>
      </c>
      <c r="G6" s="113"/>
      <c r="H6" s="113"/>
      <c r="I6" s="113"/>
      <c r="J6" s="113"/>
      <c r="K6" s="113"/>
      <c r="L6" s="113"/>
      <c r="M6" s="113"/>
      <c r="N6" s="113"/>
      <c r="O6" s="113"/>
      <c r="P6" s="113"/>
      <c r="Q6" s="66"/>
      <c r="S6" s="65"/>
      <c r="T6" s="32"/>
      <c r="U6" s="32"/>
      <c r="V6" s="32"/>
      <c r="W6" s="32"/>
      <c r="X6" s="32"/>
      <c r="Y6" s="66"/>
    </row>
    <row r="7" spans="2:25" x14ac:dyDescent="0.25">
      <c r="B7" s="65"/>
      <c r="C7" s="109">
        <v>3</v>
      </c>
      <c r="D7" s="110" t="s">
        <v>123</v>
      </c>
      <c r="E7" s="112"/>
      <c r="F7" s="111" t="s">
        <v>54</v>
      </c>
      <c r="G7" s="111" t="s">
        <v>54</v>
      </c>
      <c r="H7" s="111" t="s">
        <v>54</v>
      </c>
      <c r="I7" s="111" t="s">
        <v>54</v>
      </c>
      <c r="J7" s="111" t="s">
        <v>54</v>
      </c>
      <c r="K7" s="111" t="s">
        <v>54</v>
      </c>
      <c r="L7" s="111" t="s">
        <v>54</v>
      </c>
      <c r="M7" s="111" t="s">
        <v>54</v>
      </c>
      <c r="N7" s="111" t="s">
        <v>54</v>
      </c>
      <c r="O7" s="111" t="s">
        <v>54</v>
      </c>
      <c r="P7" s="111" t="s">
        <v>54</v>
      </c>
      <c r="Q7" s="66"/>
      <c r="S7" s="65"/>
      <c r="T7" s="32"/>
      <c r="U7" s="32"/>
      <c r="V7" s="32"/>
      <c r="W7" s="32"/>
      <c r="X7" s="32"/>
      <c r="Y7" s="66"/>
    </row>
    <row r="8" spans="2:25" x14ac:dyDescent="0.25">
      <c r="B8" s="65"/>
      <c r="C8" s="113">
        <v>4</v>
      </c>
      <c r="D8" s="114" t="s">
        <v>124</v>
      </c>
      <c r="E8" s="113"/>
      <c r="F8" s="113"/>
      <c r="G8" s="113"/>
      <c r="H8" s="111" t="s">
        <v>54</v>
      </c>
      <c r="I8" s="113"/>
      <c r="J8" s="111" t="s">
        <v>54</v>
      </c>
      <c r="K8" s="113"/>
      <c r="L8" s="111" t="s">
        <v>54</v>
      </c>
      <c r="M8" s="113"/>
      <c r="N8" s="111" t="s">
        <v>54</v>
      </c>
      <c r="O8" s="113"/>
      <c r="P8" s="111" t="s">
        <v>54</v>
      </c>
      <c r="Q8" s="66"/>
      <c r="S8" s="65"/>
      <c r="T8" s="32"/>
      <c r="U8" s="32"/>
      <c r="V8" s="32"/>
      <c r="W8" s="32"/>
      <c r="X8" s="32"/>
      <c r="Y8" s="66"/>
    </row>
    <row r="9" spans="2:25" x14ac:dyDescent="0.25">
      <c r="B9" s="65"/>
      <c r="C9" s="109">
        <v>5</v>
      </c>
      <c r="D9" s="110" t="s">
        <v>125</v>
      </c>
      <c r="E9" s="112"/>
      <c r="F9" s="112"/>
      <c r="G9" s="112"/>
      <c r="H9" s="111" t="s">
        <v>54</v>
      </c>
      <c r="I9" s="112"/>
      <c r="J9" s="111" t="s">
        <v>54</v>
      </c>
      <c r="K9" s="112"/>
      <c r="L9" s="111" t="s">
        <v>54</v>
      </c>
      <c r="M9" s="112"/>
      <c r="N9" s="111" t="s">
        <v>54</v>
      </c>
      <c r="O9" s="112"/>
      <c r="P9" s="111" t="s">
        <v>54</v>
      </c>
      <c r="Q9" s="66"/>
      <c r="S9" s="65"/>
      <c r="T9" s="32"/>
      <c r="U9" s="32"/>
      <c r="V9" s="32"/>
      <c r="W9" s="32"/>
      <c r="X9" s="32"/>
      <c r="Y9" s="66"/>
    </row>
    <row r="10" spans="2:25" x14ac:dyDescent="0.25">
      <c r="B10" s="65"/>
      <c r="C10" s="113">
        <v>6</v>
      </c>
      <c r="D10" s="114" t="s">
        <v>126</v>
      </c>
      <c r="E10" s="113"/>
      <c r="F10" s="113"/>
      <c r="G10" s="113"/>
      <c r="H10" s="113"/>
      <c r="I10" s="113"/>
      <c r="J10" s="113"/>
      <c r="K10" s="113"/>
      <c r="L10" s="111" t="s">
        <v>54</v>
      </c>
      <c r="M10" s="113"/>
      <c r="N10" s="113"/>
      <c r="O10" s="113"/>
      <c r="P10" s="113"/>
      <c r="Q10" s="66"/>
      <c r="S10" s="65"/>
      <c r="T10" s="32"/>
      <c r="U10" s="32"/>
      <c r="V10" s="32"/>
      <c r="W10" s="32"/>
      <c r="X10" s="32"/>
      <c r="Y10" s="66"/>
    </row>
    <row r="11" spans="2:25" x14ac:dyDescent="0.25">
      <c r="B11" s="65"/>
      <c r="C11" s="32"/>
      <c r="D11" s="32"/>
      <c r="E11" s="32"/>
      <c r="F11" s="32"/>
      <c r="G11" s="32"/>
      <c r="H11" s="32"/>
      <c r="I11" s="32"/>
      <c r="J11" s="32"/>
      <c r="K11" s="32"/>
      <c r="L11" s="32"/>
      <c r="M11" s="32"/>
      <c r="N11" s="32"/>
      <c r="O11" s="32"/>
      <c r="P11" s="32"/>
      <c r="Q11" s="66"/>
      <c r="S11" s="65"/>
      <c r="T11" s="32"/>
      <c r="U11" s="32"/>
      <c r="V11" s="32"/>
      <c r="W11" s="32"/>
      <c r="X11" s="32"/>
      <c r="Y11" s="66"/>
    </row>
    <row r="12" spans="2:25" ht="15.75" thickBot="1" x14ac:dyDescent="0.3">
      <c r="B12" s="67"/>
      <c r="C12" s="68"/>
      <c r="D12" s="68"/>
      <c r="E12" s="68"/>
      <c r="F12" s="68"/>
      <c r="G12" s="68"/>
      <c r="H12" s="68"/>
      <c r="I12" s="68"/>
      <c r="J12" s="68"/>
      <c r="K12" s="68"/>
      <c r="L12" s="68"/>
      <c r="M12" s="68"/>
      <c r="N12" s="68"/>
      <c r="O12" s="68"/>
      <c r="P12" s="68"/>
      <c r="Q12" s="69"/>
      <c r="S12" s="67"/>
      <c r="T12" s="68"/>
      <c r="U12" s="68"/>
      <c r="V12" s="68"/>
      <c r="W12" s="68"/>
      <c r="X12" s="68"/>
      <c r="Y12" s="69"/>
    </row>
    <row r="13" spans="2:25" ht="18.75" customHeight="1" thickBot="1" x14ac:dyDescent="0.3">
      <c r="C13" s="299"/>
      <c r="D13" s="299"/>
    </row>
    <row r="14" spans="2:25" x14ac:dyDescent="0.25">
      <c r="B14" s="62"/>
      <c r="C14" s="63"/>
      <c r="D14" s="63"/>
      <c r="E14" s="63"/>
      <c r="F14" s="63"/>
      <c r="G14" s="63"/>
      <c r="H14" s="63"/>
      <c r="I14" s="63"/>
      <c r="J14" s="63"/>
      <c r="K14" s="63"/>
      <c r="L14" s="63"/>
      <c r="M14" s="63"/>
      <c r="N14" s="63"/>
      <c r="O14" s="63"/>
      <c r="P14" s="63"/>
      <c r="Q14" s="63"/>
      <c r="R14" s="63"/>
      <c r="S14" s="63"/>
      <c r="T14" s="63"/>
      <c r="U14" s="63"/>
      <c r="V14" s="63"/>
      <c r="W14" s="63"/>
      <c r="X14" s="63"/>
      <c r="Y14" s="64"/>
    </row>
    <row r="15" spans="2:25" x14ac:dyDescent="0.25">
      <c r="B15" s="65"/>
      <c r="C15" s="305" t="s">
        <v>44</v>
      </c>
      <c r="D15" s="305"/>
      <c r="E15" s="305"/>
      <c r="F15" s="305"/>
      <c r="G15" s="305"/>
      <c r="H15" s="305"/>
      <c r="I15" s="305"/>
      <c r="J15" s="305"/>
      <c r="K15" s="305"/>
      <c r="L15" s="305"/>
      <c r="M15" s="305"/>
      <c r="N15" s="305"/>
      <c r="O15" s="305"/>
      <c r="P15" s="305"/>
      <c r="Q15" s="300" t="s">
        <v>56</v>
      </c>
      <c r="R15" s="301" t="s">
        <v>94</v>
      </c>
      <c r="S15" s="302"/>
      <c r="T15" s="302"/>
      <c r="U15" s="302"/>
      <c r="V15" s="303"/>
      <c r="W15" s="32"/>
      <c r="X15" s="32"/>
      <c r="Y15" s="66"/>
    </row>
    <row r="16" spans="2:25" ht="30.75" thickBot="1" x14ac:dyDescent="0.3">
      <c r="B16" s="65"/>
      <c r="C16" s="305"/>
      <c r="D16" s="305"/>
      <c r="E16" s="305"/>
      <c r="F16" s="305"/>
      <c r="G16" s="305"/>
      <c r="H16" s="305"/>
      <c r="I16" s="305"/>
      <c r="J16" s="305"/>
      <c r="K16" s="305"/>
      <c r="L16" s="305"/>
      <c r="M16" s="305"/>
      <c r="N16" s="305"/>
      <c r="O16" s="305"/>
      <c r="P16" s="305"/>
      <c r="Q16" s="300"/>
      <c r="R16" s="121" t="str">
        <f>Warunki!B18</f>
        <v>informacyjno-edukacyjne</v>
      </c>
      <c r="S16" s="121" t="str">
        <f>Warunki!B19</f>
        <v>organizacyjne</v>
      </c>
      <c r="T16" s="121" t="str">
        <f>Warunki!B20</f>
        <v>techniczne</v>
      </c>
      <c r="U16" s="121" t="s">
        <v>140</v>
      </c>
      <c r="V16" s="121" t="s">
        <v>103</v>
      </c>
      <c r="W16" s="32"/>
      <c r="X16" s="32"/>
      <c r="Y16" s="66"/>
    </row>
    <row r="17" spans="2:40" ht="47.25" customHeight="1" x14ac:dyDescent="0.25">
      <c r="B17" s="65"/>
      <c r="C17" s="140" t="str">
        <f>Warunki!B35</f>
        <v>I</v>
      </c>
      <c r="D17" s="296" t="str">
        <f>Warunki!C35</f>
        <v>Zapewnienie ochrony zdrowia i komfortu życia mieszkańców w obliczu zmian klimatu</v>
      </c>
      <c r="E17" s="296"/>
      <c r="F17" s="296"/>
      <c r="G17" s="296"/>
      <c r="H17" s="296"/>
      <c r="I17" s="296"/>
      <c r="J17" s="296"/>
      <c r="K17" s="296"/>
      <c r="L17" s="296"/>
      <c r="M17" s="296"/>
      <c r="N17" s="296"/>
      <c r="O17" s="296"/>
      <c r="P17" s="296"/>
      <c r="Q17" s="137">
        <f>SUM(AA17:AB17)</f>
        <v>8</v>
      </c>
      <c r="R17" s="137">
        <f>SUM(AD17:AE17)</f>
        <v>2</v>
      </c>
      <c r="S17" s="137">
        <f>SUM(AG17:AH17)</f>
        <v>7</v>
      </c>
      <c r="T17" s="137">
        <f>SUM(AJ17:AK17)</f>
        <v>3</v>
      </c>
      <c r="U17" s="137">
        <f>SUM(AM17:AN17)</f>
        <v>0</v>
      </c>
      <c r="V17" s="118"/>
      <c r="W17" s="32"/>
      <c r="X17" s="32"/>
      <c r="Y17" s="66"/>
      <c r="AA17" s="131">
        <f>COUNTIF(Cele!F7:F124,"1")</f>
        <v>8</v>
      </c>
      <c r="AB17" s="131"/>
      <c r="AD17" s="123">
        <f>COUNTIFS('Harmonogram rzeczowo-finansowy'!C:C,"1",'Harmonogram rzeczowo-finansowy'!J:J,"informacyjno-edukacyjne")</f>
        <v>0</v>
      </c>
      <c r="AE17" s="127">
        <f>COUNTIFS('Harmonogram rzeczowo-finansowy'!C:C,"2",'Harmonogram rzeczowo-finansowy'!J:J,"informacyjno-edukacyjne")</f>
        <v>2</v>
      </c>
      <c r="AG17" s="123">
        <f>COUNTIFS('Harmonogram rzeczowo-finansowy'!C:C,"1",'Harmonogram rzeczowo-finansowy'!J:J,"organizacyjne")</f>
        <v>5</v>
      </c>
      <c r="AH17" s="127">
        <f>COUNTIFS('Harmonogram rzeczowo-finansowy'!C:C,"2",'Harmonogram rzeczowo-finansowy'!J:J,"organizacyjne")</f>
        <v>2</v>
      </c>
      <c r="AJ17" s="123">
        <f>COUNTIFS('Harmonogram rzeczowo-finansowy'!$C:$C,"1",'Harmonogram rzeczowo-finansowy'!$J:$J,"techniczne")</f>
        <v>3</v>
      </c>
      <c r="AK17" s="127"/>
      <c r="AM17" s="123">
        <f>COUNTIFS('Harmonogram rzeczowo-finansowy'!$C:$C,"1",'Harmonogram rzeczowo-finansowy'!$J:$J,"mieszane")</f>
        <v>0</v>
      </c>
      <c r="AN17" s="127"/>
    </row>
    <row r="18" spans="2:40" ht="47.25" customHeight="1" x14ac:dyDescent="0.25">
      <c r="B18" s="65"/>
      <c r="C18" s="141" t="str">
        <f>Warunki!B36</f>
        <v>II</v>
      </c>
      <c r="D18" s="306" t="str">
        <f>Warunki!C36</f>
        <v xml:space="preserve">Podnoszenie niezawodności i odporności tkanki miejskiej poprzez rozwój błękitnej i zielonej infrastruktury </v>
      </c>
      <c r="E18" s="306"/>
      <c r="F18" s="306"/>
      <c r="G18" s="306"/>
      <c r="H18" s="306"/>
      <c r="I18" s="306"/>
      <c r="J18" s="306"/>
      <c r="K18" s="306"/>
      <c r="L18" s="306"/>
      <c r="M18" s="306"/>
      <c r="N18" s="306"/>
      <c r="O18" s="306"/>
      <c r="P18" s="306"/>
      <c r="Q18" s="138">
        <f>SUM(AA18:AB18)</f>
        <v>7</v>
      </c>
      <c r="R18" s="138">
        <f>SUM(AD18:AE18)</f>
        <v>1</v>
      </c>
      <c r="S18" s="138">
        <f>SUM(AG18:AH18)</f>
        <v>1</v>
      </c>
      <c r="T18" s="138">
        <f>SUM(AJ18:AK18)</f>
        <v>3</v>
      </c>
      <c r="U18" s="138">
        <f>SUM(AM18:AN18)</f>
        <v>2</v>
      </c>
      <c r="V18" s="118"/>
      <c r="W18" s="32"/>
      <c r="X18" s="32"/>
      <c r="Y18" s="66"/>
      <c r="AA18" s="132">
        <f>COUNTIF(Cele!G7:G125,"1")</f>
        <v>7</v>
      </c>
      <c r="AB18" s="132"/>
      <c r="AD18" s="124">
        <f>COUNTIFS('Harmonogram rzeczowo-finansowy'!D:D,"1",'Harmonogram rzeczowo-finansowy'!J:J,"informacyjno-edukacyjne")</f>
        <v>1</v>
      </c>
      <c r="AE18" s="128">
        <f>COUNTIFS('Harmonogram rzeczowo-finansowy'!D:D,"2",'Harmonogram rzeczowo-finansowy'!J:J,"informacyjno-edukacyjne")</f>
        <v>0</v>
      </c>
      <c r="AG18" s="124">
        <f>COUNTIFS('Harmonogram rzeczowo-finansowy'!D:D,"1",'Harmonogram rzeczowo-finansowy'!J:J,"organizacyjne")</f>
        <v>1</v>
      </c>
      <c r="AH18" s="128">
        <f>COUNTIFS('Harmonogram rzeczowo-finansowy'!D:D,"2",'Harmonogram rzeczowo-finansowy'!J:J,"organizacyjne")</f>
        <v>0</v>
      </c>
      <c r="AJ18" s="124">
        <f>COUNTIFS('Harmonogram rzeczowo-finansowy'!$D:$D,"1",'Harmonogram rzeczowo-finansowy'!$J:$J,"techniczne")</f>
        <v>3</v>
      </c>
      <c r="AK18" s="128"/>
      <c r="AM18" s="124">
        <f>COUNTIFS('Harmonogram rzeczowo-finansowy'!$D:$D,"1",'Harmonogram rzeczowo-finansowy'!$J:$J,"mieszane")</f>
        <v>2</v>
      </c>
      <c r="AN18" s="128"/>
    </row>
    <row r="19" spans="2:40" ht="47.25" customHeight="1" x14ac:dyDescent="0.25">
      <c r="B19" s="65"/>
      <c r="C19" s="140" t="str">
        <f>Warunki!B37</f>
        <v>III</v>
      </c>
      <c r="D19" s="296" t="str">
        <f>Warunki!C37</f>
        <v>Optymalizacja transportu drogowego, utrzymanie i rozwój ciągów pieszych, rowerowych oraz komunikacji miejskiej</v>
      </c>
      <c r="E19" s="296"/>
      <c r="F19" s="296"/>
      <c r="G19" s="296"/>
      <c r="H19" s="296"/>
      <c r="I19" s="296"/>
      <c r="J19" s="296"/>
      <c r="K19" s="296"/>
      <c r="L19" s="296"/>
      <c r="M19" s="296"/>
      <c r="N19" s="296"/>
      <c r="O19" s="296"/>
      <c r="P19" s="296"/>
      <c r="Q19" s="137">
        <f>SUM(AA19:AB19)</f>
        <v>2</v>
      </c>
      <c r="R19" s="137">
        <f>SUM(AD19:AE19)</f>
        <v>0</v>
      </c>
      <c r="S19" s="137">
        <f>SUM(AG19:AH19)</f>
        <v>0</v>
      </c>
      <c r="T19" s="137">
        <f>SUM(AJ19:AK19)</f>
        <v>1</v>
      </c>
      <c r="U19" s="137">
        <f>SUM(AM19:AN19)</f>
        <v>1</v>
      </c>
      <c r="V19" s="118"/>
      <c r="W19" s="32"/>
      <c r="X19" s="32"/>
      <c r="Y19" s="66"/>
      <c r="AA19" s="133">
        <f>COUNTIF(Cele!H7:H126,"1")</f>
        <v>2</v>
      </c>
      <c r="AB19" s="133"/>
      <c r="AD19" s="125">
        <f>COUNTIFS('Harmonogram rzeczowo-finansowy'!E:E,"1",'Harmonogram rzeczowo-finansowy'!J:J,"informacyjno-edukacyjne")</f>
        <v>0</v>
      </c>
      <c r="AE19" s="129">
        <f>COUNTIFS('Harmonogram rzeczowo-finansowy'!E:E,"2",'Harmonogram rzeczowo-finansowy'!J:J,"informacyjno-edukacyjne")</f>
        <v>0</v>
      </c>
      <c r="AG19" s="125">
        <f>COUNTIFS('Harmonogram rzeczowo-finansowy'!E:E,"1",'Harmonogram rzeczowo-finansowy'!J:J,"organizacyjne")</f>
        <v>0</v>
      </c>
      <c r="AH19" s="129">
        <f>COUNTIFS('Harmonogram rzeczowo-finansowy'!E:E,"2",'Harmonogram rzeczowo-finansowy'!J:J,"organizacyjne")</f>
        <v>0</v>
      </c>
      <c r="AJ19" s="125">
        <f>COUNTIFS('Harmonogram rzeczowo-finansowy'!$E:$E,"1",'Harmonogram rzeczowo-finansowy'!$J:$J,"techniczne")</f>
        <v>1</v>
      </c>
      <c r="AK19" s="129"/>
      <c r="AM19" s="125">
        <f>COUNTIFS('Harmonogram rzeczowo-finansowy'!$E:$E,"1",'Harmonogram rzeczowo-finansowy'!$J:$J,"mieszane")</f>
        <v>1</v>
      </c>
      <c r="AN19" s="129"/>
    </row>
    <row r="20" spans="2:40" ht="47.25" customHeight="1" x14ac:dyDescent="0.25">
      <c r="B20" s="65"/>
      <c r="C20" s="141" t="str">
        <f>Warunki!B38</f>
        <v>IV</v>
      </c>
      <c r="D20" s="293" t="str">
        <f>Warunki!C38</f>
        <v>Poprawa jakości powietrza poprzez modernizację źródeł ciepła, rozwój odnawialnych źródeł energii, poprawę efektywności energetycznej</v>
      </c>
      <c r="E20" s="294"/>
      <c r="F20" s="294"/>
      <c r="G20" s="294"/>
      <c r="H20" s="294"/>
      <c r="I20" s="294"/>
      <c r="J20" s="294"/>
      <c r="K20" s="294"/>
      <c r="L20" s="294"/>
      <c r="M20" s="294"/>
      <c r="N20" s="294"/>
      <c r="O20" s="294"/>
      <c r="P20" s="295"/>
      <c r="Q20" s="138">
        <f>SUM(AA20:AB20)</f>
        <v>5</v>
      </c>
      <c r="R20" s="138">
        <f>SUM(AD20:AE20)</f>
        <v>0</v>
      </c>
      <c r="S20" s="138">
        <f>SUM(AG20:AH20)</f>
        <v>2</v>
      </c>
      <c r="T20" s="138">
        <f>SUM(AJ20:AK20)</f>
        <v>3</v>
      </c>
      <c r="U20" s="138">
        <f>SUM(AM20:AN20)</f>
        <v>0</v>
      </c>
      <c r="V20" s="118"/>
      <c r="W20" s="32"/>
      <c r="X20" s="32"/>
      <c r="Y20" s="66"/>
      <c r="AA20" s="132">
        <f>COUNTIF(Cele!I7:I127,"1")</f>
        <v>5</v>
      </c>
      <c r="AB20" s="132"/>
      <c r="AD20" s="124">
        <f>COUNTIFS('Harmonogram rzeczowo-finansowy'!F:F,"1",'Harmonogram rzeczowo-finansowy'!J:J,"informacyjno-edukacyjne")</f>
        <v>0</v>
      </c>
      <c r="AE20" s="128">
        <f>COUNTIFS('Harmonogram rzeczowo-finansowy'!F:F,"2",'Harmonogram rzeczowo-finansowy'!J:J,"informacyjno-edukacyjne")</f>
        <v>0</v>
      </c>
      <c r="AG20" s="124">
        <f>COUNTIFS('Harmonogram rzeczowo-finansowy'!F:F,"1",'Harmonogram rzeczowo-finansowy'!J:J,"organizacyjne")</f>
        <v>2</v>
      </c>
      <c r="AH20" s="128">
        <f>COUNTIFS('Harmonogram rzeczowo-finansowy'!F:F,"2",'Harmonogram rzeczowo-finansowy'!J:J,"organizacyjne")</f>
        <v>0</v>
      </c>
      <c r="AJ20" s="124">
        <f>COUNTIFS('Harmonogram rzeczowo-finansowy'!$F:$F,"1",'Harmonogram rzeczowo-finansowy'!$J:$J,"techniczne")</f>
        <v>3</v>
      </c>
      <c r="AK20" s="128"/>
      <c r="AM20" s="124">
        <f>COUNTIFS('Harmonogram rzeczowo-finansowy'!$F:$F,"1",'Harmonogram rzeczowo-finansowy'!$J:$J,"mieszane")</f>
        <v>0</v>
      </c>
      <c r="AN20" s="128"/>
    </row>
    <row r="21" spans="2:40" ht="47.25" customHeight="1" thickBot="1" x14ac:dyDescent="0.3">
      <c r="B21" s="65"/>
      <c r="C21" s="140" t="str">
        <f>Warunki!B39</f>
        <v>V</v>
      </c>
      <c r="D21" s="296" t="str">
        <f>Warunki!C39</f>
        <v>Zwiększanie świadomości i zaangażowania społecznego w proces adaptacji do zmian klimatu</v>
      </c>
      <c r="E21" s="296"/>
      <c r="F21" s="296"/>
      <c r="G21" s="296"/>
      <c r="H21" s="296"/>
      <c r="I21" s="296"/>
      <c r="J21" s="296"/>
      <c r="K21" s="296"/>
      <c r="L21" s="296"/>
      <c r="M21" s="296"/>
      <c r="N21" s="296"/>
      <c r="O21" s="296"/>
      <c r="P21" s="296"/>
      <c r="Q21" s="137">
        <f>SUM(AA21:AB21)</f>
        <v>4</v>
      </c>
      <c r="R21" s="137">
        <f>SUM(AD21:AE21)</f>
        <v>4</v>
      </c>
      <c r="S21" s="137">
        <f>SUM(AG21:AH21)</f>
        <v>3</v>
      </c>
      <c r="T21" s="137">
        <f>SUM(AJ21:AK21)</f>
        <v>0</v>
      </c>
      <c r="U21" s="137">
        <f>SUM(AM21:AN21)</f>
        <v>0</v>
      </c>
      <c r="V21" s="118"/>
      <c r="W21" s="32"/>
      <c r="X21" s="32"/>
      <c r="Y21" s="66"/>
      <c r="AA21" s="134">
        <f>COUNTIF(Cele!J7:J128,"1")</f>
        <v>4</v>
      </c>
      <c r="AB21" s="134"/>
      <c r="AD21" s="126">
        <f>COUNTIFS('Harmonogram rzeczowo-finansowy'!G:G,"1",'Harmonogram rzeczowo-finansowy'!J:J,"informacyjno-edukacyjne")</f>
        <v>4</v>
      </c>
      <c r="AE21" s="130">
        <f>COUNTIFS('Harmonogram rzeczowo-finansowy'!G:G,"2",'Harmonogram rzeczowo-finansowy'!J:J,"informacyjno-edukacyjne")</f>
        <v>0</v>
      </c>
      <c r="AG21" s="126">
        <f>COUNTIFS('Harmonogram rzeczowo-finansowy'!G:G,"1",'Harmonogram rzeczowo-finansowy'!J:J,"organizacyjne")</f>
        <v>0</v>
      </c>
      <c r="AH21" s="130">
        <f>COUNTIFS('Harmonogram rzeczowo-finansowy'!G:G,"2",'Harmonogram rzeczowo-finansowy'!J:J,"organizacyjne")</f>
        <v>3</v>
      </c>
      <c r="AJ21" s="126">
        <f>COUNTIFS('Harmonogram rzeczowo-finansowy'!$G:$G,"1",'Harmonogram rzeczowo-finansowy'!$J:$J,"techniczne")</f>
        <v>0</v>
      </c>
      <c r="AK21" s="130"/>
      <c r="AM21" s="126">
        <f>COUNTIFS('Harmonogram rzeczowo-finansowy'!$G:$G,"1",'Harmonogram rzeczowo-finansowy'!$J:$J,"mieszane")</f>
        <v>0</v>
      </c>
      <c r="AN21" s="130"/>
    </row>
    <row r="22" spans="2:40" ht="42.75" customHeight="1" x14ac:dyDescent="0.25">
      <c r="B22" s="65"/>
      <c r="C22" s="297" t="s">
        <v>141</v>
      </c>
      <c r="D22" s="297"/>
      <c r="E22" s="297"/>
      <c r="F22" s="297"/>
      <c r="G22" s="297"/>
      <c r="H22" s="297"/>
      <c r="I22" s="297"/>
      <c r="J22" s="297"/>
      <c r="K22" s="297"/>
      <c r="L22" s="297"/>
      <c r="M22" s="297"/>
      <c r="N22" s="297"/>
      <c r="O22" s="297"/>
      <c r="P22" s="297"/>
      <c r="Q22" s="136">
        <f>SUM(Q17:Q21)</f>
        <v>26</v>
      </c>
      <c r="R22" s="136">
        <f>SUM(R17:R21)</f>
        <v>7</v>
      </c>
      <c r="S22" s="136">
        <f>SUM(S17:S21)</f>
        <v>13</v>
      </c>
      <c r="T22" s="136">
        <f>SUM(T17:T21)</f>
        <v>10</v>
      </c>
      <c r="U22" s="136">
        <f>SUM(U17:U21)</f>
        <v>3</v>
      </c>
      <c r="V22" s="135"/>
      <c r="W22" s="32"/>
      <c r="X22" s="32"/>
      <c r="Y22" s="66"/>
    </row>
    <row r="23" spans="2:40" ht="42.75" customHeight="1" x14ac:dyDescent="0.25">
      <c r="B23" s="65"/>
      <c r="C23" s="139"/>
      <c r="D23" s="139"/>
      <c r="E23" s="139"/>
      <c r="F23" s="139"/>
      <c r="G23" s="139"/>
      <c r="H23" s="139"/>
      <c r="I23" s="139"/>
      <c r="J23" s="139"/>
      <c r="K23" s="139"/>
      <c r="L23" s="139"/>
      <c r="M23" s="139"/>
      <c r="N23" s="139"/>
      <c r="O23" s="139"/>
      <c r="P23" s="139"/>
      <c r="Q23" s="139"/>
      <c r="R23" s="139"/>
      <c r="S23" s="139"/>
      <c r="T23" s="139"/>
      <c r="U23" s="139"/>
      <c r="V23" s="139"/>
      <c r="W23" s="32"/>
      <c r="X23" s="32"/>
      <c r="Y23" s="66"/>
    </row>
    <row r="24" spans="2:40" ht="15.75" thickBot="1" x14ac:dyDescent="0.3">
      <c r="B24" s="67"/>
      <c r="C24" s="68"/>
      <c r="D24" s="68"/>
      <c r="E24" s="68"/>
      <c r="F24" s="68"/>
      <c r="G24" s="68"/>
      <c r="H24" s="68"/>
      <c r="I24" s="68"/>
      <c r="J24" s="68"/>
      <c r="K24" s="68"/>
      <c r="L24" s="68"/>
      <c r="M24" s="68"/>
      <c r="N24" s="68"/>
      <c r="O24" s="68"/>
      <c r="P24" s="68"/>
      <c r="Q24" s="68"/>
      <c r="R24" s="68"/>
      <c r="S24" s="68"/>
      <c r="T24" s="68"/>
      <c r="U24" s="68"/>
      <c r="V24" s="68"/>
      <c r="W24" s="68"/>
      <c r="X24" s="68"/>
      <c r="Y24" s="69"/>
    </row>
    <row r="28" spans="2:40" ht="75.75" customHeight="1" x14ac:dyDescent="0.25"/>
    <row r="29" spans="2:40" ht="47.25" customHeight="1" x14ac:dyDescent="0.25"/>
  </sheetData>
  <mergeCells count="13">
    <mergeCell ref="D20:P20"/>
    <mergeCell ref="D21:P21"/>
    <mergeCell ref="C22:P22"/>
    <mergeCell ref="T3:W3"/>
    <mergeCell ref="C13:D13"/>
    <mergeCell ref="Q15:Q16"/>
    <mergeCell ref="R15:V15"/>
    <mergeCell ref="C3:P3"/>
    <mergeCell ref="C15:P16"/>
    <mergeCell ref="D17:P17"/>
    <mergeCell ref="D18:P18"/>
    <mergeCell ref="D19:P19"/>
    <mergeCell ref="T4:X4"/>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DBFEC-81CB-4604-AB16-7EDB1176590E}">
  <dimension ref="B1:G39"/>
  <sheetViews>
    <sheetView workbookViewId="0"/>
  </sheetViews>
  <sheetFormatPr defaultColWidth="9.140625" defaultRowHeight="15.75" x14ac:dyDescent="0.25"/>
  <cols>
    <col min="1" max="1" width="9.140625" style="20"/>
    <col min="2" max="2" width="24.7109375" style="20" customWidth="1"/>
    <col min="3" max="3" width="22.7109375" style="20" customWidth="1"/>
    <col min="4" max="4" width="24.28515625" style="20" bestFit="1" customWidth="1"/>
    <col min="5" max="5" width="24.28515625" style="20" customWidth="1"/>
    <col min="6" max="6" width="14.5703125" style="20" bestFit="1" customWidth="1"/>
    <col min="7" max="7" width="14.5703125" style="20" customWidth="1"/>
    <col min="8" max="16384" width="9.140625" style="20"/>
  </cols>
  <sheetData>
    <row r="1" spans="2:7" x14ac:dyDescent="0.25">
      <c r="B1" s="24" t="s">
        <v>48</v>
      </c>
      <c r="C1" s="19"/>
      <c r="E1" s="21"/>
      <c r="G1" s="21"/>
    </row>
    <row r="2" spans="2:7" x14ac:dyDescent="0.25">
      <c r="B2" s="25" t="s">
        <v>9</v>
      </c>
      <c r="C2" s="22"/>
    </row>
    <row r="3" spans="2:7" x14ac:dyDescent="0.25">
      <c r="B3" s="25" t="s">
        <v>10</v>
      </c>
      <c r="C3" s="22"/>
    </row>
    <row r="4" spans="2:7" x14ac:dyDescent="0.25">
      <c r="B4" s="25" t="s">
        <v>11</v>
      </c>
      <c r="C4" s="22"/>
    </row>
    <row r="5" spans="2:7" x14ac:dyDescent="0.25">
      <c r="B5" s="25" t="s">
        <v>12</v>
      </c>
      <c r="C5" s="22"/>
    </row>
    <row r="6" spans="2:7" x14ac:dyDescent="0.25">
      <c r="B6" s="25" t="s">
        <v>13</v>
      </c>
      <c r="C6" s="22"/>
    </row>
    <row r="7" spans="2:7" x14ac:dyDescent="0.25">
      <c r="B7" s="25" t="s">
        <v>14</v>
      </c>
      <c r="C7" s="22"/>
    </row>
    <row r="8" spans="2:7" x14ac:dyDescent="0.25">
      <c r="B8" s="25" t="s">
        <v>15</v>
      </c>
      <c r="C8" s="22"/>
    </row>
    <row r="9" spans="2:7" x14ac:dyDescent="0.25">
      <c r="B9" s="25" t="s">
        <v>16</v>
      </c>
      <c r="C9" s="22"/>
    </row>
    <row r="10" spans="2:7" x14ac:dyDescent="0.25">
      <c r="B10" s="25" t="s">
        <v>17</v>
      </c>
      <c r="C10" s="22"/>
    </row>
    <row r="11" spans="2:7" x14ac:dyDescent="0.25">
      <c r="B11" s="25" t="s">
        <v>18</v>
      </c>
      <c r="C11" s="22"/>
    </row>
    <row r="12" spans="2:7" x14ac:dyDescent="0.25">
      <c r="B12" s="26" t="s">
        <v>19</v>
      </c>
      <c r="C12" s="23"/>
    </row>
    <row r="13" spans="2:7" x14ac:dyDescent="0.25">
      <c r="B13" s="26" t="s">
        <v>34</v>
      </c>
      <c r="C13" s="23"/>
    </row>
    <row r="14" spans="2:7" x14ac:dyDescent="0.25">
      <c r="B14" s="25" t="s">
        <v>35</v>
      </c>
      <c r="C14" s="22"/>
    </row>
    <row r="15" spans="2:7" x14ac:dyDescent="0.25">
      <c r="B15" s="27" t="s">
        <v>33</v>
      </c>
      <c r="C15" s="22"/>
    </row>
    <row r="17" spans="2:3" x14ac:dyDescent="0.25">
      <c r="B17" s="28" t="s">
        <v>45</v>
      </c>
    </row>
    <row r="18" spans="2:3" x14ac:dyDescent="0.25">
      <c r="B18" s="29" t="s">
        <v>21</v>
      </c>
      <c r="C18" s="20" t="s">
        <v>46</v>
      </c>
    </row>
    <row r="19" spans="2:3" x14ac:dyDescent="0.25">
      <c r="B19" s="29" t="s">
        <v>22</v>
      </c>
      <c r="C19" s="20" t="s">
        <v>47</v>
      </c>
    </row>
    <row r="20" spans="2:3" x14ac:dyDescent="0.25">
      <c r="B20" s="29" t="s">
        <v>23</v>
      </c>
      <c r="C20" s="20" t="s">
        <v>62</v>
      </c>
    </row>
    <row r="21" spans="2:3" x14ac:dyDescent="0.25">
      <c r="B21" s="30" t="s">
        <v>140</v>
      </c>
    </row>
    <row r="23" spans="2:3" x14ac:dyDescent="0.25">
      <c r="B23" s="28" t="s">
        <v>8</v>
      </c>
    </row>
    <row r="24" spans="2:3" x14ac:dyDescent="0.25">
      <c r="B24" s="29" t="s">
        <v>25</v>
      </c>
    </row>
    <row r="25" spans="2:3" x14ac:dyDescent="0.25">
      <c r="B25" s="29" t="s">
        <v>26</v>
      </c>
    </row>
    <row r="26" spans="2:3" x14ac:dyDescent="0.25">
      <c r="B26" s="29" t="s">
        <v>29</v>
      </c>
    </row>
    <row r="27" spans="2:3" x14ac:dyDescent="0.25">
      <c r="B27" s="29" t="s">
        <v>28</v>
      </c>
    </row>
    <row r="28" spans="2:3" x14ac:dyDescent="0.25">
      <c r="B28" s="29" t="s">
        <v>27</v>
      </c>
    </row>
    <row r="29" spans="2:3" x14ac:dyDescent="0.25">
      <c r="B29" s="29" t="s">
        <v>30</v>
      </c>
    </row>
    <row r="30" spans="2:3" x14ac:dyDescent="0.25">
      <c r="B30" s="29" t="s">
        <v>31</v>
      </c>
    </row>
    <row r="31" spans="2:3" x14ac:dyDescent="0.25">
      <c r="B31" s="29" t="s">
        <v>32</v>
      </c>
    </row>
    <row r="32" spans="2:3" x14ac:dyDescent="0.25">
      <c r="B32" s="30" t="s">
        <v>33</v>
      </c>
    </row>
    <row r="34" spans="2:3" x14ac:dyDescent="0.25">
      <c r="B34" s="28" t="s">
        <v>44</v>
      </c>
    </row>
    <row r="35" spans="2:3" x14ac:dyDescent="0.25">
      <c r="B35" s="29" t="s">
        <v>49</v>
      </c>
      <c r="C35" s="20" t="s">
        <v>83</v>
      </c>
    </row>
    <row r="36" spans="2:3" x14ac:dyDescent="0.25">
      <c r="B36" s="29" t="s">
        <v>50</v>
      </c>
      <c r="C36" s="20" t="s">
        <v>82</v>
      </c>
    </row>
    <row r="37" spans="2:3" x14ac:dyDescent="0.25">
      <c r="B37" s="29" t="s">
        <v>51</v>
      </c>
      <c r="C37" s="20" t="s">
        <v>58</v>
      </c>
    </row>
    <row r="38" spans="2:3" x14ac:dyDescent="0.25">
      <c r="B38" s="29" t="s">
        <v>52</v>
      </c>
      <c r="C38" s="20" t="s">
        <v>57</v>
      </c>
    </row>
    <row r="39" spans="2:3" x14ac:dyDescent="0.25">
      <c r="B39" s="30" t="s">
        <v>53</v>
      </c>
      <c r="C39" s="20" t="s">
        <v>81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53F0D6-9464-4276-9BE7-31E13E64BA31}">
  <dimension ref="B2:V82"/>
  <sheetViews>
    <sheetView workbookViewId="0">
      <selection activeCell="N9" sqref="N9"/>
    </sheetView>
  </sheetViews>
  <sheetFormatPr defaultColWidth="9.140625" defaultRowHeight="15" x14ac:dyDescent="0.25"/>
  <cols>
    <col min="1" max="2" width="9.140625" style="195"/>
    <col min="3" max="3" width="26.42578125" style="195" customWidth="1"/>
    <col min="4" max="4" width="11.5703125" style="195" customWidth="1"/>
    <col min="5" max="5" width="15.5703125" style="195" customWidth="1"/>
    <col min="6" max="6" width="15" style="195" customWidth="1"/>
    <col min="7" max="7" width="9.140625" style="195"/>
    <col min="8" max="8" width="14" style="195" customWidth="1"/>
    <col min="9" max="9" width="12" style="195" bestFit="1" customWidth="1"/>
    <col min="10" max="19" width="9.140625" style="195"/>
    <col min="20" max="20" width="11.85546875" style="195" bestFit="1" customWidth="1"/>
    <col min="21" max="16384" width="9.140625" style="195"/>
  </cols>
  <sheetData>
    <row r="2" spans="2:22" x14ac:dyDescent="0.25">
      <c r="B2" s="203"/>
      <c r="C2" s="204"/>
      <c r="D2" s="204"/>
      <c r="E2" s="204"/>
      <c r="F2" s="204"/>
      <c r="G2" s="204"/>
      <c r="H2" s="204"/>
      <c r="I2" s="204"/>
      <c r="J2" s="204"/>
      <c r="K2" s="204"/>
      <c r="L2" s="204"/>
      <c r="M2" s="205"/>
      <c r="T2" s="325" t="s">
        <v>182</v>
      </c>
      <c r="U2" s="326"/>
      <c r="V2" s="327"/>
    </row>
    <row r="3" spans="2:22" x14ac:dyDescent="0.25">
      <c r="B3" s="206"/>
      <c r="C3" s="310" t="s">
        <v>199</v>
      </c>
      <c r="D3" s="310"/>
      <c r="E3" s="310"/>
      <c r="F3" s="310"/>
      <c r="G3" s="310"/>
      <c r="H3" s="310"/>
      <c r="I3" s="310"/>
      <c r="J3" s="310"/>
      <c r="K3" s="310"/>
      <c r="L3" s="32"/>
      <c r="M3" s="194"/>
      <c r="P3" s="315" t="s">
        <v>180</v>
      </c>
      <c r="Q3" s="316"/>
      <c r="R3" s="316"/>
      <c r="S3" s="317"/>
      <c r="T3" s="195" t="s">
        <v>304</v>
      </c>
      <c r="U3" s="159" t="s">
        <v>184</v>
      </c>
      <c r="V3" s="184" t="s">
        <v>192</v>
      </c>
    </row>
    <row r="4" spans="2:22" x14ac:dyDescent="0.25">
      <c r="B4" s="206"/>
      <c r="C4" s="315" t="s">
        <v>180</v>
      </c>
      <c r="D4" s="316"/>
      <c r="E4" s="316"/>
      <c r="F4" s="317"/>
      <c r="G4" s="199" t="s">
        <v>181</v>
      </c>
      <c r="H4" s="313" t="s">
        <v>182</v>
      </c>
      <c r="I4" s="313"/>
      <c r="J4" s="313"/>
      <c r="K4" s="313"/>
      <c r="L4" s="32"/>
      <c r="M4" s="194"/>
      <c r="P4" s="318" t="s">
        <v>316</v>
      </c>
      <c r="Q4" s="319"/>
      <c r="R4" s="319"/>
      <c r="S4" s="320"/>
      <c r="T4" s="159">
        <v>12373693.15</v>
      </c>
      <c r="U4" s="160">
        <f t="shared" ref="U4:U8" si="0">T4/1000000</f>
        <v>12.373693150000001</v>
      </c>
      <c r="V4" s="249">
        <f>U4/$U$4</f>
        <v>1</v>
      </c>
    </row>
    <row r="5" spans="2:22" x14ac:dyDescent="0.25">
      <c r="B5" s="206"/>
      <c r="C5" s="318" t="s">
        <v>183</v>
      </c>
      <c r="D5" s="319"/>
      <c r="E5" s="319"/>
      <c r="F5" s="320"/>
      <c r="G5" s="159"/>
      <c r="H5" s="159">
        <v>12373693.15</v>
      </c>
      <c r="I5" s="160">
        <f t="shared" ref="I5:I12" si="1">H5/1000000</f>
        <v>12.373693150000001</v>
      </c>
      <c r="J5" s="159" t="s">
        <v>184</v>
      </c>
      <c r="K5" s="161">
        <f t="shared" ref="K5:K12" si="2">I5/$I$5</f>
        <v>1</v>
      </c>
      <c r="L5" s="32"/>
      <c r="M5" s="194"/>
      <c r="P5" s="318" t="s">
        <v>189</v>
      </c>
      <c r="Q5" s="319"/>
      <c r="R5" s="319"/>
      <c r="S5" s="320"/>
      <c r="T5" s="159">
        <v>3539004.9363848101</v>
      </c>
      <c r="U5" s="160">
        <f t="shared" si="0"/>
        <v>3.53900493638481</v>
      </c>
      <c r="V5" s="249">
        <f t="shared" ref="V5:V18" si="3">U5/$U$4</f>
        <v>0.2860104007334956</v>
      </c>
    </row>
    <row r="6" spans="2:22" x14ac:dyDescent="0.25">
      <c r="B6" s="206"/>
      <c r="C6" s="318" t="s">
        <v>185</v>
      </c>
      <c r="D6" s="319"/>
      <c r="E6" s="319"/>
      <c r="F6" s="320"/>
      <c r="G6" s="159">
        <v>62</v>
      </c>
      <c r="H6" s="159">
        <v>4151531.41</v>
      </c>
      <c r="I6" s="160">
        <f t="shared" si="1"/>
        <v>4.1515314100000005</v>
      </c>
      <c r="J6" s="159" t="s">
        <v>184</v>
      </c>
      <c r="K6" s="161">
        <f t="shared" si="2"/>
        <v>0.33551271715510417</v>
      </c>
      <c r="L6" s="32"/>
      <c r="M6" s="194"/>
      <c r="P6" s="318" t="s">
        <v>313</v>
      </c>
      <c r="Q6" s="319"/>
      <c r="R6" s="319"/>
      <c r="S6" s="320"/>
      <c r="T6" s="159">
        <v>921431.13093730295</v>
      </c>
      <c r="U6" s="160">
        <f t="shared" si="0"/>
        <v>0.921431130937303</v>
      </c>
      <c r="V6" s="249">
        <f t="shared" si="3"/>
        <v>7.446694529816289E-2</v>
      </c>
    </row>
    <row r="7" spans="2:22" x14ac:dyDescent="0.25">
      <c r="B7" s="206"/>
      <c r="C7" s="318" t="s">
        <v>186</v>
      </c>
      <c r="D7" s="319"/>
      <c r="E7" s="319"/>
      <c r="F7" s="320"/>
      <c r="G7" s="159">
        <v>73</v>
      </c>
      <c r="H7" s="159">
        <v>2188888.09</v>
      </c>
      <c r="I7" s="160">
        <f t="shared" si="1"/>
        <v>2.1888880899999998</v>
      </c>
      <c r="J7" s="159" t="s">
        <v>184</v>
      </c>
      <c r="K7" s="161">
        <f t="shared" si="2"/>
        <v>0.17689852685574312</v>
      </c>
      <c r="L7" s="32"/>
      <c r="M7" s="194"/>
      <c r="P7" s="318" t="s">
        <v>312</v>
      </c>
      <c r="Q7" s="319"/>
      <c r="R7" s="319"/>
      <c r="S7" s="320"/>
      <c r="T7" s="159">
        <v>52738.583791855199</v>
      </c>
      <c r="U7" s="160">
        <f t="shared" si="0"/>
        <v>5.2738583791855198E-2</v>
      </c>
      <c r="V7" s="258">
        <f t="shared" si="3"/>
        <v>4.2621538414224528E-3</v>
      </c>
    </row>
    <row r="8" spans="2:22" x14ac:dyDescent="0.25">
      <c r="B8" s="206"/>
      <c r="C8" s="318" t="s">
        <v>187</v>
      </c>
      <c r="D8" s="319"/>
      <c r="E8" s="319"/>
      <c r="F8" s="320"/>
      <c r="G8" s="159">
        <v>82</v>
      </c>
      <c r="H8" s="159">
        <v>710874.28</v>
      </c>
      <c r="I8" s="160">
        <f t="shared" si="1"/>
        <v>0.71087428000000008</v>
      </c>
      <c r="J8" s="159" t="s">
        <v>184</v>
      </c>
      <c r="K8" s="161">
        <f t="shared" si="2"/>
        <v>5.7450453262613839E-2</v>
      </c>
      <c r="L8" s="32"/>
      <c r="M8" s="194"/>
      <c r="P8" s="318" t="s">
        <v>314</v>
      </c>
      <c r="Q8" s="319"/>
      <c r="R8" s="319"/>
      <c r="S8" s="320"/>
      <c r="T8" s="159">
        <v>632458.84508967702</v>
      </c>
      <c r="U8" s="160">
        <f t="shared" si="0"/>
        <v>0.63245884508967698</v>
      </c>
      <c r="V8" s="249">
        <f t="shared" si="3"/>
        <v>5.1113183220458068E-2</v>
      </c>
    </row>
    <row r="9" spans="2:22" x14ac:dyDescent="0.25">
      <c r="B9" s="206"/>
      <c r="C9" s="318" t="s">
        <v>188</v>
      </c>
      <c r="D9" s="319"/>
      <c r="E9" s="319"/>
      <c r="F9" s="320"/>
      <c r="G9" s="159">
        <v>83</v>
      </c>
      <c r="H9" s="159">
        <v>462138.08</v>
      </c>
      <c r="I9" s="160">
        <f t="shared" si="1"/>
        <v>0.46213808000000001</v>
      </c>
      <c r="J9" s="159" t="s">
        <v>184</v>
      </c>
      <c r="K9" s="161">
        <f t="shared" si="2"/>
        <v>3.7348435458818531E-2</v>
      </c>
      <c r="L9" s="32"/>
      <c r="M9" s="194"/>
      <c r="P9" s="315" t="s">
        <v>315</v>
      </c>
      <c r="Q9" s="316"/>
      <c r="R9" s="316"/>
      <c r="S9" s="317"/>
      <c r="T9" s="199">
        <f>SUM(T5:T8)</f>
        <v>5145633.4962036442</v>
      </c>
      <c r="U9" s="253">
        <f t="shared" ref="U9:V9" si="4">SUM(U5:U8)</f>
        <v>5.1456334962036454</v>
      </c>
      <c r="V9" s="254">
        <f t="shared" si="4"/>
        <v>0.41585268309353901</v>
      </c>
    </row>
    <row r="10" spans="2:22" x14ac:dyDescent="0.25">
      <c r="B10" s="206"/>
      <c r="C10" s="318" t="s">
        <v>189</v>
      </c>
      <c r="D10" s="319"/>
      <c r="E10" s="319"/>
      <c r="F10" s="320"/>
      <c r="G10" s="159">
        <v>102</v>
      </c>
      <c r="H10" s="159">
        <v>4337308.54</v>
      </c>
      <c r="I10" s="160">
        <f t="shared" si="1"/>
        <v>4.3373085400000004</v>
      </c>
      <c r="J10" s="159" t="s">
        <v>184</v>
      </c>
      <c r="K10" s="161">
        <f t="shared" si="2"/>
        <v>0.3505265960147072</v>
      </c>
      <c r="L10" s="32"/>
      <c r="M10" s="194"/>
    </row>
    <row r="11" spans="2:22" x14ac:dyDescent="0.25">
      <c r="B11" s="206"/>
      <c r="C11" s="318" t="s">
        <v>190</v>
      </c>
      <c r="D11" s="319"/>
      <c r="E11" s="319"/>
      <c r="F11" s="320"/>
      <c r="G11" s="159">
        <v>105</v>
      </c>
      <c r="H11" s="159">
        <v>279063.61</v>
      </c>
      <c r="I11" s="160">
        <f t="shared" si="1"/>
        <v>0.27906360999999996</v>
      </c>
      <c r="J11" s="159" t="s">
        <v>184</v>
      </c>
      <c r="K11" s="161">
        <f t="shared" si="2"/>
        <v>2.2552976432909193E-2</v>
      </c>
      <c r="L11" s="32"/>
      <c r="M11" s="194"/>
      <c r="P11" s="315" t="s">
        <v>321</v>
      </c>
      <c r="Q11" s="316"/>
      <c r="R11" s="316"/>
      <c r="S11" s="317"/>
      <c r="T11" s="199">
        <f>SUM(T13:T16)</f>
        <v>3236100.4739999999</v>
      </c>
      <c r="U11" s="253">
        <f t="shared" ref="U11" si="5">T11/1000000</f>
        <v>3.2361004740000001</v>
      </c>
      <c r="V11" s="254">
        <f>U11/$U$4</f>
        <v>0.26153068730332946</v>
      </c>
    </row>
    <row r="12" spans="2:22" x14ac:dyDescent="0.25">
      <c r="B12" s="206"/>
      <c r="C12" s="318" t="s">
        <v>191</v>
      </c>
      <c r="D12" s="319"/>
      <c r="E12" s="319"/>
      <c r="F12" s="320"/>
      <c r="G12" s="159">
        <v>162</v>
      </c>
      <c r="H12" s="159">
        <v>243428.78</v>
      </c>
      <c r="I12" s="160">
        <f t="shared" si="1"/>
        <v>0.24342878000000001</v>
      </c>
      <c r="J12" s="159" t="s">
        <v>184</v>
      </c>
      <c r="K12" s="161">
        <f t="shared" si="2"/>
        <v>1.9673090083052527E-2</v>
      </c>
      <c r="L12" s="32"/>
      <c r="M12" s="194"/>
      <c r="P12" s="318" t="s">
        <v>300</v>
      </c>
      <c r="Q12" s="319"/>
      <c r="R12" s="319"/>
      <c r="S12" s="320"/>
    </row>
    <row r="13" spans="2:22" x14ac:dyDescent="0.25">
      <c r="B13" s="206"/>
      <c r="C13" s="314" t="s">
        <v>201</v>
      </c>
      <c r="D13" s="314"/>
      <c r="E13" s="314"/>
      <c r="F13" s="314"/>
      <c r="G13" s="314"/>
      <c r="H13" s="314"/>
      <c r="I13" s="314"/>
      <c r="J13" s="314"/>
      <c r="K13" s="314"/>
      <c r="L13" s="32"/>
      <c r="M13" s="194"/>
      <c r="P13" s="318" t="s">
        <v>317</v>
      </c>
      <c r="Q13" s="319"/>
      <c r="R13" s="319"/>
      <c r="S13" s="320"/>
      <c r="T13" s="159">
        <v>970912.89800000004</v>
      </c>
      <c r="U13" s="160">
        <f t="shared" ref="U13:U16" si="6">T13/1000000</f>
        <v>0.97091289800000002</v>
      </c>
      <c r="V13" s="249">
        <f t="shared" si="3"/>
        <v>7.846589423465701E-2</v>
      </c>
    </row>
    <row r="14" spans="2:22" x14ac:dyDescent="0.25">
      <c r="B14" s="206"/>
      <c r="C14" s="210" t="s">
        <v>200</v>
      </c>
      <c r="D14" s="211"/>
      <c r="E14" s="211"/>
      <c r="F14" s="211"/>
      <c r="G14" s="212"/>
      <c r="H14" s="212"/>
      <c r="I14" s="212"/>
      <c r="J14" s="212"/>
      <c r="K14" s="212"/>
      <c r="L14" s="32"/>
      <c r="M14" s="194"/>
      <c r="P14" s="318" t="s">
        <v>320</v>
      </c>
      <c r="Q14" s="319"/>
      <c r="R14" s="319"/>
      <c r="S14" s="320"/>
      <c r="T14" s="159">
        <v>521153.12199999997</v>
      </c>
      <c r="U14" s="160">
        <f t="shared" si="6"/>
        <v>0.52115312199999997</v>
      </c>
      <c r="V14" s="249">
        <f t="shared" si="3"/>
        <v>4.2117831409129447E-2</v>
      </c>
    </row>
    <row r="15" spans="2:22" x14ac:dyDescent="0.25">
      <c r="B15" s="206"/>
      <c r="C15" s="212"/>
      <c r="D15" s="212"/>
      <c r="E15" s="212"/>
      <c r="F15" s="212"/>
      <c r="G15" s="212"/>
      <c r="H15" s="212"/>
      <c r="I15" s="212"/>
      <c r="J15" s="212"/>
      <c r="K15" s="212"/>
      <c r="L15" s="32"/>
      <c r="M15" s="194"/>
      <c r="P15" s="318" t="s">
        <v>318</v>
      </c>
      <c r="Q15" s="319"/>
      <c r="R15" s="319"/>
      <c r="S15" s="320"/>
      <c r="T15" s="159">
        <f>1351391.644+126312.477</f>
        <v>1477704.121</v>
      </c>
      <c r="U15" s="160">
        <f t="shared" si="6"/>
        <v>1.4777041210000001</v>
      </c>
      <c r="V15" s="249">
        <f t="shared" si="3"/>
        <v>0.11942304557633224</v>
      </c>
    </row>
    <row r="16" spans="2:22" x14ac:dyDescent="0.25">
      <c r="B16" s="206"/>
      <c r="C16" s="212"/>
      <c r="D16" s="212"/>
      <c r="E16" s="212"/>
      <c r="F16" s="212"/>
      <c r="G16" s="212"/>
      <c r="H16" s="212"/>
      <c r="I16" s="212"/>
      <c r="J16" s="212"/>
      <c r="K16" s="212"/>
      <c r="L16" s="32"/>
      <c r="M16" s="194"/>
      <c r="P16" s="318" t="s">
        <v>319</v>
      </c>
      <c r="Q16" s="319"/>
      <c r="R16" s="319"/>
      <c r="S16" s="320"/>
      <c r="T16" s="159">
        <v>266330.33299999998</v>
      </c>
      <c r="U16" s="160">
        <f t="shared" si="6"/>
        <v>0.26633033299999997</v>
      </c>
      <c r="V16" s="249">
        <f t="shared" si="3"/>
        <v>2.1523916083210772E-2</v>
      </c>
    </row>
    <row r="17" spans="2:22" ht="34.5" x14ac:dyDescent="0.25">
      <c r="B17" s="206"/>
      <c r="C17" s="334" t="s">
        <v>198</v>
      </c>
      <c r="D17" s="334"/>
      <c r="E17" s="324" t="s">
        <v>196</v>
      </c>
      <c r="F17" s="324"/>
      <c r="G17" s="324"/>
      <c r="H17" s="324"/>
      <c r="I17" s="324"/>
      <c r="J17" s="324"/>
      <c r="K17" s="257" t="s">
        <v>195</v>
      </c>
      <c r="L17" s="32"/>
      <c r="M17" s="194"/>
      <c r="U17" s="256"/>
      <c r="V17" s="255"/>
    </row>
    <row r="18" spans="2:22" ht="44.25" customHeight="1" x14ac:dyDescent="0.25">
      <c r="B18" s="206"/>
      <c r="C18" s="322" t="s">
        <v>194</v>
      </c>
      <c r="D18" s="322"/>
      <c r="E18" s="323" t="s">
        <v>202</v>
      </c>
      <c r="F18" s="323"/>
      <c r="G18" s="323"/>
      <c r="H18" s="323"/>
      <c r="I18" s="323"/>
      <c r="J18" s="323"/>
      <c r="K18" s="197">
        <f>(I8+I9+I10+I11)/I5</f>
        <v>0.46787846116904874</v>
      </c>
      <c r="L18" s="32"/>
      <c r="M18" s="194"/>
      <c r="P18" s="318" t="s">
        <v>322</v>
      </c>
      <c r="Q18" s="319"/>
      <c r="R18" s="319"/>
      <c r="S18" s="320"/>
      <c r="T18" s="159">
        <v>606957.29</v>
      </c>
      <c r="U18" s="160">
        <f t="shared" ref="U18" si="7">T18/1000000</f>
        <v>0.60695728999999998</v>
      </c>
      <c r="V18" s="249">
        <f t="shared" si="3"/>
        <v>4.9052233851459293E-2</v>
      </c>
    </row>
    <row r="19" spans="2:22" ht="84.75" customHeight="1" x14ac:dyDescent="0.25">
      <c r="B19" s="206"/>
      <c r="C19" s="322" t="s">
        <v>193</v>
      </c>
      <c r="D19" s="322"/>
      <c r="E19" s="323" t="s">
        <v>203</v>
      </c>
      <c r="F19" s="323"/>
      <c r="G19" s="323"/>
      <c r="H19" s="323"/>
      <c r="I19" s="323"/>
      <c r="J19" s="323"/>
      <c r="K19" s="197">
        <f>SUM(I7:I12)/I5</f>
        <v>0.66445007810784451</v>
      </c>
      <c r="L19" s="32"/>
      <c r="M19" s="194"/>
      <c r="P19" s="318" t="s">
        <v>323</v>
      </c>
      <c r="Q19" s="319"/>
      <c r="R19" s="319"/>
      <c r="S19" s="320"/>
      <c r="T19" s="159">
        <v>5745797.2309999997</v>
      </c>
      <c r="U19" s="160">
        <f t="shared" ref="U19" si="8">T19/1000000</f>
        <v>5.7457972310000001</v>
      </c>
      <c r="V19" s="249">
        <f>U19/$U$4</f>
        <v>0.46435588480711593</v>
      </c>
    </row>
    <row r="20" spans="2:22" x14ac:dyDescent="0.25">
      <c r="B20" s="207"/>
      <c r="C20" s="208"/>
      <c r="D20" s="208"/>
      <c r="E20" s="208"/>
      <c r="F20" s="208"/>
      <c r="G20" s="208"/>
      <c r="H20" s="208"/>
      <c r="I20" s="213"/>
      <c r="J20" s="208"/>
      <c r="K20" s="208"/>
      <c r="L20" s="208"/>
      <c r="M20" s="209"/>
    </row>
    <row r="22" spans="2:22" x14ac:dyDescent="0.25">
      <c r="B22" s="203"/>
      <c r="C22" s="204"/>
      <c r="D22" s="204"/>
      <c r="E22" s="204"/>
      <c r="F22" s="204"/>
      <c r="G22" s="204"/>
      <c r="H22" s="204"/>
      <c r="I22" s="204"/>
      <c r="J22" s="204"/>
      <c r="K22" s="204"/>
      <c r="L22" s="204"/>
      <c r="M22" s="205"/>
    </row>
    <row r="23" spans="2:22" x14ac:dyDescent="0.25">
      <c r="B23" s="206"/>
      <c r="C23" s="321" t="s">
        <v>236</v>
      </c>
      <c r="D23" s="321"/>
      <c r="E23" s="321"/>
      <c r="F23" s="321"/>
      <c r="G23" s="321"/>
      <c r="H23" s="321"/>
      <c r="I23" s="32"/>
      <c r="J23" s="32"/>
      <c r="K23" s="32"/>
      <c r="L23" s="32"/>
      <c r="M23" s="194"/>
    </row>
    <row r="24" spans="2:22" x14ac:dyDescent="0.25">
      <c r="B24" s="206"/>
      <c r="C24" s="330" t="s">
        <v>180</v>
      </c>
      <c r="D24" s="330"/>
      <c r="E24" s="330"/>
      <c r="F24" s="330"/>
      <c r="G24" s="330"/>
      <c r="H24" s="198" t="s">
        <v>182</v>
      </c>
      <c r="I24" s="32"/>
      <c r="J24" s="32"/>
      <c r="K24" s="32"/>
      <c r="L24" s="32"/>
      <c r="M24" s="194"/>
    </row>
    <row r="25" spans="2:22" x14ac:dyDescent="0.25">
      <c r="B25" s="206"/>
      <c r="C25" s="331" t="s">
        <v>183</v>
      </c>
      <c r="D25" s="332"/>
      <c r="E25" s="332"/>
      <c r="F25" s="332"/>
      <c r="G25" s="333"/>
      <c r="H25" s="185">
        <v>12.373693150000001</v>
      </c>
      <c r="I25" s="32"/>
      <c r="J25" s="32"/>
      <c r="K25" s="32"/>
      <c r="L25" s="32"/>
      <c r="M25" s="194"/>
    </row>
    <row r="26" spans="2:22" x14ac:dyDescent="0.25">
      <c r="B26" s="206"/>
      <c r="C26" s="329" t="s">
        <v>237</v>
      </c>
      <c r="D26" s="329"/>
      <c r="E26" s="329"/>
      <c r="F26" s="329"/>
      <c r="G26" s="329"/>
      <c r="H26" s="185">
        <v>0.18021200000000001</v>
      </c>
      <c r="I26" s="32"/>
      <c r="J26" s="32"/>
      <c r="K26" s="32"/>
      <c r="L26" s="32"/>
      <c r="M26" s="194"/>
    </row>
    <row r="27" spans="2:22" x14ac:dyDescent="0.25">
      <c r="B27" s="206"/>
      <c r="C27" s="329" t="s">
        <v>238</v>
      </c>
      <c r="D27" s="329"/>
      <c r="E27" s="329"/>
      <c r="F27" s="329"/>
      <c r="G27" s="329"/>
      <c r="H27" s="185">
        <v>1.4753528</v>
      </c>
      <c r="I27" s="32"/>
      <c r="J27" s="32"/>
      <c r="K27" s="32"/>
      <c r="L27" s="32"/>
      <c r="M27" s="194"/>
    </row>
    <row r="28" spans="2:22" x14ac:dyDescent="0.25">
      <c r="B28" s="206"/>
      <c r="C28" s="329" t="s">
        <v>239</v>
      </c>
      <c r="D28" s="329"/>
      <c r="E28" s="329"/>
      <c r="F28" s="329"/>
      <c r="G28" s="329"/>
      <c r="H28" s="185">
        <v>0.13429226999999999</v>
      </c>
      <c r="I28" s="32"/>
      <c r="J28" s="32"/>
      <c r="K28" s="32"/>
      <c r="L28" s="32"/>
      <c r="M28" s="194"/>
    </row>
    <row r="29" spans="2:22" x14ac:dyDescent="0.25">
      <c r="B29" s="206"/>
      <c r="C29" s="329" t="s">
        <v>240</v>
      </c>
      <c r="D29" s="329"/>
      <c r="E29" s="329"/>
      <c r="F29" s="329"/>
      <c r="G29" s="329"/>
      <c r="H29" s="185">
        <v>2.1326999999999999E-2</v>
      </c>
      <c r="I29" s="32"/>
      <c r="J29" s="32"/>
      <c r="K29" s="32"/>
      <c r="L29" s="32"/>
      <c r="M29" s="194"/>
    </row>
    <row r="30" spans="2:22" x14ac:dyDescent="0.25">
      <c r="B30" s="206"/>
      <c r="C30" s="329" t="s">
        <v>241</v>
      </c>
      <c r="D30" s="329"/>
      <c r="E30" s="329"/>
      <c r="F30" s="329"/>
      <c r="G30" s="329"/>
      <c r="H30" s="185">
        <v>0.46444650000000004</v>
      </c>
      <c r="I30" s="32"/>
      <c r="J30" s="32"/>
      <c r="K30" s="32"/>
      <c r="L30" s="32"/>
      <c r="M30" s="194"/>
    </row>
    <row r="31" spans="2:22" x14ac:dyDescent="0.25">
      <c r="B31" s="206"/>
      <c r="C31" s="329" t="s">
        <v>242</v>
      </c>
      <c r="D31" s="329"/>
      <c r="E31" s="329"/>
      <c r="F31" s="329"/>
      <c r="G31" s="329"/>
      <c r="H31" s="185">
        <v>3.7564420000000003</v>
      </c>
      <c r="I31" s="32"/>
      <c r="J31" s="32"/>
      <c r="K31" s="32"/>
      <c r="L31" s="32"/>
      <c r="M31" s="194"/>
    </row>
    <row r="32" spans="2:22" x14ac:dyDescent="0.25">
      <c r="B32" s="206"/>
      <c r="C32" s="329" t="s">
        <v>243</v>
      </c>
      <c r="D32" s="329"/>
      <c r="E32" s="329"/>
      <c r="F32" s="329"/>
      <c r="G32" s="329"/>
      <c r="H32" s="185">
        <v>1.6472199999999999E-2</v>
      </c>
      <c r="I32" s="32"/>
      <c r="J32" s="32"/>
      <c r="K32" s="32"/>
      <c r="L32" s="32"/>
      <c r="M32" s="194"/>
    </row>
    <row r="33" spans="2:13" x14ac:dyDescent="0.25">
      <c r="B33" s="206"/>
      <c r="C33" s="329" t="s">
        <v>244</v>
      </c>
      <c r="D33" s="329"/>
      <c r="E33" s="329"/>
      <c r="F33" s="329"/>
      <c r="G33" s="329"/>
      <c r="H33" s="185">
        <v>0.16373562799999999</v>
      </c>
      <c r="I33" s="32"/>
      <c r="J33" s="32"/>
      <c r="K33" s="32"/>
      <c r="L33" s="32"/>
      <c r="M33" s="194"/>
    </row>
    <row r="34" spans="2:13" x14ac:dyDescent="0.25">
      <c r="B34" s="206"/>
      <c r="C34" s="214" t="s">
        <v>246</v>
      </c>
      <c r="D34" s="214"/>
      <c r="E34" s="214"/>
      <c r="F34" s="214"/>
      <c r="G34" s="184" t="s">
        <v>245</v>
      </c>
      <c r="H34" s="185">
        <f>SUM(H26:H33)</f>
        <v>6.2122803980000008</v>
      </c>
      <c r="I34" s="32"/>
      <c r="J34" s="32"/>
      <c r="K34" s="32"/>
      <c r="L34" s="32"/>
      <c r="M34" s="194"/>
    </row>
    <row r="35" spans="2:13" x14ac:dyDescent="0.25">
      <c r="B35" s="206"/>
      <c r="C35" s="214"/>
      <c r="D35" s="214"/>
      <c r="E35" s="214"/>
      <c r="F35" s="214"/>
      <c r="G35" s="32"/>
      <c r="H35" s="32"/>
      <c r="I35" s="32"/>
      <c r="J35" s="32"/>
      <c r="K35" s="32"/>
      <c r="L35" s="32"/>
      <c r="M35" s="194"/>
    </row>
    <row r="36" spans="2:13" ht="34.5" customHeight="1" x14ac:dyDescent="0.25">
      <c r="B36" s="206"/>
      <c r="C36" s="309" t="s">
        <v>207</v>
      </c>
      <c r="D36" s="309"/>
      <c r="E36" s="309"/>
      <c r="F36" s="309"/>
      <c r="G36" s="309"/>
      <c r="H36" s="196">
        <f>H34/H25</f>
        <v>0.50205547549075924</v>
      </c>
      <c r="I36" s="226">
        <f>H31/H25</f>
        <v>0.30358292827069178</v>
      </c>
      <c r="J36" s="32"/>
      <c r="K36" s="32"/>
      <c r="L36" s="32"/>
      <c r="M36" s="194"/>
    </row>
    <row r="37" spans="2:13" x14ac:dyDescent="0.25">
      <c r="B37" s="207"/>
      <c r="C37" s="208"/>
      <c r="D37" s="208"/>
      <c r="E37" s="208"/>
      <c r="F37" s="208"/>
      <c r="G37" s="208"/>
      <c r="H37" s="208"/>
      <c r="I37" s="208"/>
      <c r="J37" s="208"/>
      <c r="K37" s="208"/>
      <c r="L37" s="208"/>
      <c r="M37" s="209"/>
    </row>
    <row r="39" spans="2:13" x14ac:dyDescent="0.25">
      <c r="B39" s="203"/>
      <c r="C39" s="204"/>
      <c r="D39" s="204"/>
      <c r="E39" s="204"/>
      <c r="F39" s="204"/>
      <c r="G39" s="204"/>
      <c r="H39" s="204"/>
      <c r="I39" s="204"/>
      <c r="J39" s="204"/>
      <c r="K39" s="204"/>
      <c r="L39" s="204"/>
      <c r="M39" s="205"/>
    </row>
    <row r="40" spans="2:13" x14ac:dyDescent="0.25">
      <c r="B40" s="206"/>
      <c r="C40" s="311" t="s">
        <v>183</v>
      </c>
      <c r="D40" s="328"/>
      <c r="E40" s="328"/>
      <c r="F40" s="328"/>
      <c r="G40" s="312"/>
      <c r="H40" s="186">
        <v>12.373693150000001</v>
      </c>
      <c r="I40" s="32"/>
      <c r="J40" s="32"/>
      <c r="K40" s="32"/>
      <c r="L40" s="32"/>
      <c r="M40" s="194"/>
    </row>
    <row r="41" spans="2:13" x14ac:dyDescent="0.25">
      <c r="B41" s="206"/>
      <c r="C41" s="32"/>
      <c r="D41" s="32"/>
      <c r="E41" s="32"/>
      <c r="F41" s="32"/>
      <c r="G41" s="32"/>
      <c r="H41" s="32"/>
      <c r="I41" s="32"/>
      <c r="J41" s="32"/>
      <c r="K41" s="32"/>
      <c r="L41" s="32"/>
      <c r="M41" s="194"/>
    </row>
    <row r="42" spans="2:13" x14ac:dyDescent="0.25">
      <c r="B42" s="206"/>
      <c r="C42" s="32" t="s">
        <v>263</v>
      </c>
      <c r="D42" s="32"/>
      <c r="E42" s="32"/>
      <c r="F42" s="32"/>
      <c r="G42" s="32"/>
      <c r="H42" s="32"/>
      <c r="I42" s="311">
        <v>2024</v>
      </c>
      <c r="J42" s="312"/>
      <c r="K42" s="32"/>
      <c r="L42" s="32"/>
      <c r="M42" s="194"/>
    </row>
    <row r="43" spans="2:13" x14ac:dyDescent="0.25">
      <c r="B43" s="206"/>
      <c r="C43" s="200" t="s">
        <v>247</v>
      </c>
      <c r="D43" s="200" t="s">
        <v>248</v>
      </c>
      <c r="E43" s="200" t="s">
        <v>249</v>
      </c>
      <c r="F43" s="200" t="s">
        <v>250</v>
      </c>
      <c r="G43" s="200" t="s">
        <v>251</v>
      </c>
      <c r="H43" s="200" t="s">
        <v>252</v>
      </c>
      <c r="I43" s="215" t="s">
        <v>258</v>
      </c>
      <c r="J43" s="184" t="s">
        <v>184</v>
      </c>
      <c r="K43" s="32"/>
      <c r="L43" s="32"/>
      <c r="M43" s="194"/>
    </row>
    <row r="44" spans="2:13" ht="75" x14ac:dyDescent="0.25">
      <c r="B44" s="206"/>
      <c r="C44" s="201" t="s">
        <v>253</v>
      </c>
      <c r="D44" s="201" t="s">
        <v>254</v>
      </c>
      <c r="E44" s="201" t="s">
        <v>255</v>
      </c>
      <c r="F44" s="201" t="s">
        <v>256</v>
      </c>
      <c r="G44" s="201" t="s">
        <v>182</v>
      </c>
      <c r="H44" s="201" t="s">
        <v>257</v>
      </c>
      <c r="I44" s="202">
        <v>86.67</v>
      </c>
      <c r="J44" s="184">
        <f>I44/100</f>
        <v>0.86670000000000003</v>
      </c>
      <c r="K44" s="32"/>
      <c r="L44" s="32"/>
      <c r="M44" s="194"/>
    </row>
    <row r="45" spans="2:13" ht="75" x14ac:dyDescent="0.25">
      <c r="B45" s="206"/>
      <c r="C45" s="201" t="s">
        <v>253</v>
      </c>
      <c r="D45" s="201" t="s">
        <v>254</v>
      </c>
      <c r="E45" s="201" t="s">
        <v>255</v>
      </c>
      <c r="F45" s="201" t="s">
        <v>259</v>
      </c>
      <c r="G45" s="201" t="s">
        <v>182</v>
      </c>
      <c r="H45" s="201" t="s">
        <v>257</v>
      </c>
      <c r="I45" s="202">
        <v>27</v>
      </c>
      <c r="J45" s="184">
        <f t="shared" ref="J45:J48" si="9">I45/100</f>
        <v>0.27</v>
      </c>
      <c r="K45" s="32"/>
      <c r="L45" s="32"/>
      <c r="M45" s="194"/>
    </row>
    <row r="46" spans="2:13" ht="75" x14ac:dyDescent="0.25">
      <c r="B46" s="206"/>
      <c r="C46" s="201" t="s">
        <v>253</v>
      </c>
      <c r="D46" s="201" t="s">
        <v>254</v>
      </c>
      <c r="E46" s="201" t="s">
        <v>255</v>
      </c>
      <c r="F46" s="201" t="s">
        <v>260</v>
      </c>
      <c r="G46" s="201" t="s">
        <v>182</v>
      </c>
      <c r="H46" s="201" t="s">
        <v>257</v>
      </c>
      <c r="I46" s="202">
        <v>20</v>
      </c>
      <c r="J46" s="184">
        <f t="shared" si="9"/>
        <v>0.2</v>
      </c>
      <c r="K46" s="32"/>
      <c r="L46" s="32"/>
      <c r="M46" s="194"/>
    </row>
    <row r="47" spans="2:13" ht="75" x14ac:dyDescent="0.25">
      <c r="B47" s="206"/>
      <c r="C47" s="201" t="s">
        <v>253</v>
      </c>
      <c r="D47" s="201" t="s">
        <v>254</v>
      </c>
      <c r="E47" s="201" t="s">
        <v>255</v>
      </c>
      <c r="F47" s="201" t="s">
        <v>261</v>
      </c>
      <c r="G47" s="201" t="s">
        <v>182</v>
      </c>
      <c r="H47" s="201" t="s">
        <v>257</v>
      </c>
      <c r="I47" s="202">
        <v>5.3</v>
      </c>
      <c r="J47" s="184">
        <f t="shared" si="9"/>
        <v>5.2999999999999999E-2</v>
      </c>
      <c r="K47" s="32"/>
      <c r="L47" s="32"/>
      <c r="M47" s="194"/>
    </row>
    <row r="48" spans="2:13" ht="75" x14ac:dyDescent="0.25">
      <c r="B48" s="206"/>
      <c r="C48" s="201" t="s">
        <v>253</v>
      </c>
      <c r="D48" s="201" t="s">
        <v>254</v>
      </c>
      <c r="E48" s="201" t="s">
        <v>255</v>
      </c>
      <c r="F48" s="201" t="s">
        <v>262</v>
      </c>
      <c r="G48" s="201" t="s">
        <v>182</v>
      </c>
      <c r="H48" s="201" t="s">
        <v>257</v>
      </c>
      <c r="I48" s="202">
        <v>1.8</v>
      </c>
      <c r="J48" s="184">
        <f t="shared" si="9"/>
        <v>1.8000000000000002E-2</v>
      </c>
      <c r="K48" s="32"/>
      <c r="L48" s="32"/>
      <c r="M48" s="194"/>
    </row>
    <row r="49" spans="2:13" x14ac:dyDescent="0.25">
      <c r="B49" s="206"/>
      <c r="C49" s="32"/>
      <c r="D49" s="32"/>
      <c r="E49" s="32"/>
      <c r="F49" s="32"/>
      <c r="G49" s="32"/>
      <c r="H49" s="32"/>
      <c r="I49" s="32"/>
      <c r="J49" s="32"/>
      <c r="K49" s="32"/>
      <c r="L49" s="32"/>
      <c r="M49" s="194"/>
    </row>
    <row r="50" spans="2:13" x14ac:dyDescent="0.25">
      <c r="B50" s="206"/>
      <c r="C50" s="308" t="s">
        <v>209</v>
      </c>
      <c r="D50" s="308"/>
      <c r="E50" s="308"/>
      <c r="F50" s="308"/>
      <c r="G50" s="308"/>
      <c r="H50" s="308"/>
      <c r="I50" s="308"/>
      <c r="J50" s="196">
        <f>SUM(J44:J45,J47:J48)/H40</f>
        <v>9.7602226381377485E-2</v>
      </c>
      <c r="K50" s="32"/>
      <c r="L50" s="32"/>
      <c r="M50" s="194"/>
    </row>
    <row r="51" spans="2:13" x14ac:dyDescent="0.25">
      <c r="B51" s="206"/>
      <c r="C51" s="308" t="s">
        <v>210</v>
      </c>
      <c r="D51" s="308"/>
      <c r="E51" s="308"/>
      <c r="F51" s="308"/>
      <c r="G51" s="308"/>
      <c r="H51" s="308"/>
      <c r="I51" s="308"/>
      <c r="J51" s="196">
        <f>(J44+J45)/H40</f>
        <v>9.1864246690164603E-2</v>
      </c>
      <c r="K51" s="32"/>
      <c r="L51" s="32"/>
      <c r="M51" s="194"/>
    </row>
    <row r="52" spans="2:13" x14ac:dyDescent="0.25">
      <c r="B52" s="207"/>
      <c r="C52" s="208"/>
      <c r="D52" s="208"/>
      <c r="E52" s="208"/>
      <c r="F52" s="208"/>
      <c r="G52" s="208"/>
      <c r="H52" s="208"/>
      <c r="I52" s="208"/>
      <c r="J52" s="208"/>
      <c r="K52" s="208"/>
      <c r="L52" s="208"/>
      <c r="M52" s="209"/>
    </row>
    <row r="54" spans="2:13" x14ac:dyDescent="0.25">
      <c r="B54" s="203"/>
      <c r="C54" s="204"/>
      <c r="D54" s="204"/>
      <c r="E54" s="204"/>
      <c r="F54" s="204"/>
      <c r="G54" s="204"/>
      <c r="H54" s="204"/>
      <c r="I54" s="204"/>
      <c r="J54" s="204"/>
      <c r="K54" s="204"/>
      <c r="L54" s="204"/>
      <c r="M54" s="205"/>
    </row>
    <row r="55" spans="2:13" x14ac:dyDescent="0.25">
      <c r="B55" s="206"/>
      <c r="C55" s="32" t="s">
        <v>263</v>
      </c>
      <c r="D55" s="32"/>
      <c r="E55" s="32"/>
      <c r="F55" s="32"/>
      <c r="G55" s="32"/>
      <c r="H55" s="32"/>
      <c r="I55" s="32"/>
      <c r="J55" s="32"/>
      <c r="K55" s="32"/>
      <c r="L55" s="32"/>
      <c r="M55" s="194"/>
    </row>
    <row r="56" spans="2:13" x14ac:dyDescent="0.25">
      <c r="B56" s="206"/>
      <c r="C56" s="184" t="s">
        <v>247</v>
      </c>
      <c r="D56" s="184" t="s">
        <v>248</v>
      </c>
      <c r="E56" s="184" t="s">
        <v>249</v>
      </c>
      <c r="F56" s="184" t="s">
        <v>250</v>
      </c>
      <c r="G56" s="184" t="s">
        <v>197</v>
      </c>
      <c r="H56" s="184">
        <v>2023</v>
      </c>
      <c r="I56" s="184">
        <v>2024</v>
      </c>
      <c r="J56" s="32"/>
      <c r="K56" s="32"/>
      <c r="L56" s="32"/>
      <c r="M56" s="194"/>
    </row>
    <row r="57" spans="2:13" ht="90" x14ac:dyDescent="0.25">
      <c r="B57" s="206"/>
      <c r="C57" s="216" t="s">
        <v>253</v>
      </c>
      <c r="D57" s="216" t="s">
        <v>254</v>
      </c>
      <c r="E57" s="216" t="s">
        <v>272</v>
      </c>
      <c r="F57" s="216" t="s">
        <v>273</v>
      </c>
      <c r="G57" s="216" t="s">
        <v>192</v>
      </c>
      <c r="H57" s="217">
        <v>0.15590000000000001</v>
      </c>
      <c r="I57" s="216" t="s">
        <v>33</v>
      </c>
      <c r="J57" s="32"/>
      <c r="K57" s="32"/>
      <c r="L57" s="32"/>
      <c r="M57" s="194"/>
    </row>
    <row r="58" spans="2:13" x14ac:dyDescent="0.25">
      <c r="B58" s="206"/>
      <c r="C58" s="32"/>
      <c r="D58" s="32"/>
      <c r="E58" s="32"/>
      <c r="F58" s="32"/>
      <c r="G58" s="32"/>
      <c r="H58" s="32"/>
      <c r="I58" s="32"/>
      <c r="J58" s="32"/>
      <c r="K58" s="32"/>
      <c r="L58" s="32"/>
      <c r="M58" s="194"/>
    </row>
    <row r="59" spans="2:13" x14ac:dyDescent="0.25">
      <c r="B59" s="206"/>
      <c r="C59" s="228" t="s">
        <v>284</v>
      </c>
      <c r="D59" s="184"/>
      <c r="E59" s="184"/>
      <c r="F59" s="184"/>
      <c r="G59" s="184" t="s">
        <v>285</v>
      </c>
      <c r="H59" s="229">
        <v>27820</v>
      </c>
      <c r="I59" s="229">
        <v>27490</v>
      </c>
      <c r="J59" s="32"/>
      <c r="K59" s="32"/>
      <c r="L59" s="32"/>
      <c r="M59" s="194"/>
    </row>
    <row r="60" spans="2:13" x14ac:dyDescent="0.25">
      <c r="B60" s="206"/>
      <c r="C60" s="32"/>
      <c r="D60" s="32"/>
      <c r="E60" s="32"/>
      <c r="F60" s="32"/>
      <c r="G60" s="32"/>
      <c r="H60" s="32"/>
      <c r="I60" s="32"/>
      <c r="J60" s="32"/>
      <c r="K60" s="32"/>
      <c r="L60" s="32"/>
      <c r="M60" s="194"/>
    </row>
    <row r="61" spans="2:13" x14ac:dyDescent="0.25">
      <c r="B61" s="206"/>
      <c r="C61" s="32" t="s">
        <v>286</v>
      </c>
      <c r="D61" s="184">
        <v>13</v>
      </c>
      <c r="E61" s="32"/>
      <c r="F61" s="32"/>
      <c r="G61" s="32"/>
      <c r="H61" s="32"/>
      <c r="I61" s="32"/>
      <c r="J61" s="32"/>
      <c r="K61" s="32"/>
      <c r="L61" s="32"/>
      <c r="M61" s="194"/>
    </row>
    <row r="62" spans="2:13" x14ac:dyDescent="0.25">
      <c r="B62" s="206"/>
      <c r="C62" s="195" t="s">
        <v>287</v>
      </c>
      <c r="D62" s="32"/>
      <c r="E62" s="32"/>
      <c r="F62" s="32"/>
      <c r="G62" s="230">
        <f>D61/I59*10000</f>
        <v>4.7289923608584941</v>
      </c>
      <c r="H62" s="32"/>
      <c r="I62" s="32"/>
      <c r="J62" s="32"/>
      <c r="K62" s="32"/>
      <c r="L62" s="32"/>
      <c r="M62" s="194"/>
    </row>
    <row r="63" spans="2:13" x14ac:dyDescent="0.25">
      <c r="B63" s="207"/>
      <c r="C63" s="208"/>
      <c r="D63" s="208"/>
      <c r="E63" s="208"/>
      <c r="F63" s="208"/>
      <c r="G63" s="208"/>
      <c r="H63" s="208"/>
      <c r="I63" s="208"/>
      <c r="J63" s="208"/>
      <c r="K63" s="208"/>
      <c r="L63" s="208"/>
      <c r="M63" s="209"/>
    </row>
    <row r="65" spans="2:13" x14ac:dyDescent="0.25">
      <c r="B65" s="203"/>
      <c r="C65" s="204"/>
      <c r="D65" s="204"/>
      <c r="E65" s="204"/>
      <c r="F65" s="204"/>
      <c r="G65" s="204"/>
      <c r="H65" s="204"/>
      <c r="I65" s="204"/>
      <c r="J65" s="204"/>
      <c r="K65" s="204"/>
      <c r="L65" s="204"/>
      <c r="M65" s="205"/>
    </row>
    <row r="66" spans="2:13" x14ac:dyDescent="0.25">
      <c r="B66" s="206"/>
      <c r="C66" s="247" t="s">
        <v>299</v>
      </c>
      <c r="D66" s="248"/>
      <c r="E66" s="248"/>
      <c r="F66" s="248"/>
      <c r="G66" s="248"/>
      <c r="H66" s="248"/>
      <c r="I66" s="184">
        <v>47</v>
      </c>
      <c r="J66" s="32"/>
      <c r="K66" s="32"/>
      <c r="L66" s="32"/>
      <c r="M66" s="194"/>
    </row>
    <row r="67" spans="2:13" x14ac:dyDescent="0.25">
      <c r="B67" s="206"/>
      <c r="C67" s="184" t="s">
        <v>300</v>
      </c>
      <c r="D67" s="32"/>
      <c r="E67" s="32"/>
      <c r="F67" s="32"/>
      <c r="G67" s="32"/>
      <c r="H67" s="32"/>
      <c r="I67" s="32"/>
      <c r="J67" s="32"/>
      <c r="K67" s="32"/>
      <c r="L67" s="32"/>
      <c r="M67" s="194"/>
    </row>
    <row r="68" spans="2:13" x14ac:dyDescent="0.25">
      <c r="B68" s="206"/>
      <c r="C68" s="247" t="s">
        <v>301</v>
      </c>
      <c r="D68" s="248"/>
      <c r="E68" s="248"/>
      <c r="F68" s="248"/>
      <c r="G68" s="248"/>
      <c r="H68" s="248"/>
      <c r="I68" s="184">
        <v>30</v>
      </c>
      <c r="J68" s="249">
        <f>I68/I66</f>
        <v>0.63829787234042556</v>
      </c>
      <c r="K68" s="32"/>
      <c r="L68" s="32"/>
      <c r="M68" s="194"/>
    </row>
    <row r="69" spans="2:13" x14ac:dyDescent="0.25">
      <c r="B69" s="206"/>
      <c r="C69" s="247" t="s">
        <v>302</v>
      </c>
      <c r="D69" s="248"/>
      <c r="E69" s="248"/>
      <c r="F69" s="248"/>
      <c r="G69" s="248"/>
      <c r="H69" s="248"/>
      <c r="I69" s="184">
        <v>17</v>
      </c>
      <c r="J69" s="249">
        <f>I69/I66</f>
        <v>0.36170212765957449</v>
      </c>
      <c r="K69" s="32"/>
      <c r="L69" s="32"/>
      <c r="M69" s="194"/>
    </row>
    <row r="70" spans="2:13" x14ac:dyDescent="0.25">
      <c r="B70" s="207"/>
      <c r="C70" s="208"/>
      <c r="D70" s="208"/>
      <c r="E70" s="208"/>
      <c r="F70" s="208"/>
      <c r="G70" s="208"/>
      <c r="H70" s="208"/>
      <c r="I70" s="208"/>
      <c r="J70" s="208"/>
      <c r="K70" s="208"/>
      <c r="L70" s="208"/>
      <c r="M70" s="209"/>
    </row>
    <row r="72" spans="2:13" x14ac:dyDescent="0.25">
      <c r="B72" s="203"/>
      <c r="C72" s="204"/>
      <c r="D72" s="204"/>
      <c r="E72" s="204"/>
      <c r="F72" s="204"/>
      <c r="G72" s="204"/>
      <c r="H72" s="204"/>
      <c r="I72" s="204"/>
      <c r="J72" s="204"/>
      <c r="K72" s="204"/>
      <c r="L72" s="204"/>
      <c r="M72" s="205"/>
    </row>
    <row r="73" spans="2:13" x14ac:dyDescent="0.25">
      <c r="B73" s="206"/>
      <c r="C73" s="32"/>
      <c r="D73" s="32"/>
      <c r="E73" s="32"/>
      <c r="F73" s="32"/>
      <c r="G73" s="32"/>
      <c r="H73" s="32"/>
      <c r="I73" s="32"/>
      <c r="J73" s="32"/>
      <c r="K73" s="32"/>
      <c r="L73" s="32"/>
      <c r="M73" s="194"/>
    </row>
    <row r="74" spans="2:13" x14ac:dyDescent="0.25">
      <c r="B74" s="206"/>
      <c r="C74" s="32" t="s">
        <v>303</v>
      </c>
      <c r="D74" s="32"/>
      <c r="E74" s="32" t="s">
        <v>305</v>
      </c>
      <c r="F74" s="250">
        <v>48175</v>
      </c>
      <c r="G74" s="32" t="s">
        <v>304</v>
      </c>
      <c r="H74" s="32"/>
      <c r="I74" s="32"/>
      <c r="J74" s="32"/>
      <c r="K74" s="32"/>
      <c r="L74" s="32"/>
      <c r="M74" s="194"/>
    </row>
    <row r="75" spans="2:13" x14ac:dyDescent="0.25">
      <c r="B75" s="206"/>
      <c r="C75" s="32"/>
      <c r="D75" s="32"/>
      <c r="E75" s="32"/>
      <c r="F75" s="32"/>
      <c r="G75" s="32"/>
      <c r="H75" s="32"/>
      <c r="I75" s="32"/>
      <c r="J75" s="32"/>
      <c r="K75" s="32"/>
      <c r="L75" s="32"/>
      <c r="M75" s="194"/>
    </row>
    <row r="76" spans="2:13" x14ac:dyDescent="0.25">
      <c r="B76" s="206"/>
      <c r="C76" s="32"/>
      <c r="D76" s="32"/>
      <c r="E76" s="32"/>
      <c r="F76" s="32"/>
      <c r="G76" s="32"/>
      <c r="H76" s="32"/>
      <c r="I76" s="32"/>
      <c r="J76" s="32"/>
      <c r="K76" s="32"/>
      <c r="L76" s="32"/>
      <c r="M76" s="194"/>
    </row>
    <row r="77" spans="2:13" x14ac:dyDescent="0.25">
      <c r="B77" s="206"/>
      <c r="C77" s="32"/>
      <c r="D77" s="32"/>
      <c r="E77" s="32"/>
      <c r="F77" s="32"/>
      <c r="G77" s="32"/>
      <c r="H77" s="32"/>
      <c r="I77" s="32"/>
      <c r="J77" s="32"/>
      <c r="K77" s="32"/>
      <c r="L77" s="32"/>
      <c r="M77" s="194"/>
    </row>
    <row r="78" spans="2:13" x14ac:dyDescent="0.25">
      <c r="B78" s="206"/>
      <c r="C78" s="32"/>
      <c r="D78" s="32"/>
      <c r="E78" s="32"/>
      <c r="F78" s="32"/>
      <c r="G78" s="32"/>
      <c r="H78" s="32"/>
      <c r="I78" s="32"/>
      <c r="J78" s="32"/>
      <c r="K78" s="32"/>
      <c r="L78" s="32"/>
      <c r="M78" s="194"/>
    </row>
    <row r="79" spans="2:13" x14ac:dyDescent="0.25">
      <c r="B79" s="206"/>
      <c r="C79" s="32"/>
      <c r="D79" s="32"/>
      <c r="E79" s="32"/>
      <c r="F79" s="32"/>
      <c r="G79" s="32"/>
      <c r="H79" s="32"/>
      <c r="I79" s="32"/>
      <c r="J79" s="32"/>
      <c r="K79" s="32"/>
      <c r="L79" s="32"/>
      <c r="M79" s="194"/>
    </row>
    <row r="80" spans="2:13" x14ac:dyDescent="0.25">
      <c r="B80" s="206"/>
      <c r="C80" s="32"/>
      <c r="D80" s="32"/>
      <c r="E80" s="32"/>
      <c r="F80" s="32"/>
      <c r="G80" s="32"/>
      <c r="H80" s="32"/>
      <c r="I80" s="32"/>
      <c r="J80" s="32"/>
      <c r="K80" s="32"/>
      <c r="L80" s="32"/>
      <c r="M80" s="194"/>
    </row>
    <row r="81" spans="2:13" x14ac:dyDescent="0.25">
      <c r="B81" s="206"/>
      <c r="C81" s="32"/>
      <c r="D81" s="32"/>
      <c r="E81" s="32"/>
      <c r="F81" s="32"/>
      <c r="G81" s="32"/>
      <c r="H81" s="32"/>
      <c r="I81" s="32"/>
      <c r="J81" s="32"/>
      <c r="K81" s="32"/>
      <c r="L81" s="32"/>
      <c r="M81" s="194"/>
    </row>
    <row r="82" spans="2:13" x14ac:dyDescent="0.25">
      <c r="B82" s="207"/>
      <c r="C82" s="208"/>
      <c r="D82" s="208"/>
      <c r="E82" s="208"/>
      <c r="F82" s="208"/>
      <c r="G82" s="208"/>
      <c r="H82" s="208"/>
      <c r="I82" s="208"/>
      <c r="J82" s="208"/>
      <c r="K82" s="208"/>
      <c r="L82" s="208"/>
      <c r="M82" s="209"/>
    </row>
  </sheetData>
  <mergeCells count="50">
    <mergeCell ref="P18:S18"/>
    <mergeCell ref="P19:S19"/>
    <mergeCell ref="P12:S12"/>
    <mergeCell ref="P13:S13"/>
    <mergeCell ref="P14:S14"/>
    <mergeCell ref="P15:S15"/>
    <mergeCell ref="P16:S16"/>
    <mergeCell ref="P6:S6"/>
    <mergeCell ref="P5:S5"/>
    <mergeCell ref="P7:S7"/>
    <mergeCell ref="P11:S11"/>
    <mergeCell ref="P8:S8"/>
    <mergeCell ref="P9:S9"/>
    <mergeCell ref="P3:S3"/>
    <mergeCell ref="P4:S4"/>
    <mergeCell ref="T2:V2"/>
    <mergeCell ref="C40:G40"/>
    <mergeCell ref="C30:G30"/>
    <mergeCell ref="C31:G31"/>
    <mergeCell ref="C32:G32"/>
    <mergeCell ref="C33:G33"/>
    <mergeCell ref="C24:G24"/>
    <mergeCell ref="C26:G26"/>
    <mergeCell ref="C27:G27"/>
    <mergeCell ref="C28:G28"/>
    <mergeCell ref="C29:G29"/>
    <mergeCell ref="C25:G25"/>
    <mergeCell ref="C12:F12"/>
    <mergeCell ref="C17:D17"/>
    <mergeCell ref="C18:D18"/>
    <mergeCell ref="C19:D19"/>
    <mergeCell ref="E18:J18"/>
    <mergeCell ref="E19:J19"/>
    <mergeCell ref="E17:J17"/>
    <mergeCell ref="C50:I50"/>
    <mergeCell ref="C51:I51"/>
    <mergeCell ref="C36:G36"/>
    <mergeCell ref="C3:K3"/>
    <mergeCell ref="I42:J42"/>
    <mergeCell ref="H4:K4"/>
    <mergeCell ref="C13:K13"/>
    <mergeCell ref="C4:F4"/>
    <mergeCell ref="C5:F5"/>
    <mergeCell ref="C6:F6"/>
    <mergeCell ref="C7:F7"/>
    <mergeCell ref="C8:F8"/>
    <mergeCell ref="C9:F9"/>
    <mergeCell ref="C10:F10"/>
    <mergeCell ref="C11:F11"/>
    <mergeCell ref="C23:H23"/>
  </mergeCells>
  <hyperlinks>
    <hyperlink ref="C14" r:id="rId1" xr:uid="{BE3A1814-D6A6-4F00-BFE9-217C86B3281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vt:i4>
      </vt:variant>
      <vt:variant>
        <vt:lpstr>Nazwane zakresy</vt:lpstr>
      </vt:variant>
      <vt:variant>
        <vt:i4>1</vt:i4>
      </vt:variant>
    </vt:vector>
  </HeadingPairs>
  <TitlesOfParts>
    <vt:vector size="9" baseType="lpstr">
      <vt:lpstr>Strona tyt.</vt:lpstr>
      <vt:lpstr>Harmonogram rzeczowo-finansowy</vt:lpstr>
      <vt:lpstr>Cele</vt:lpstr>
      <vt:lpstr>Wskaźniki- działania</vt:lpstr>
      <vt:lpstr>Mierniki</vt:lpstr>
      <vt:lpstr>PODSUMOWANIE</vt:lpstr>
      <vt:lpstr>Warunki</vt:lpstr>
      <vt:lpstr>Obliczenia</vt:lpstr>
      <vt:lpstr>Mierniki!Obszar_wydruku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Przybylik, Grzegorz</dc:creator>
  <cp:lastModifiedBy>Mateusz Barełkowski</cp:lastModifiedBy>
  <cp:lastPrinted>2025-10-22T11:53:47Z</cp:lastPrinted>
  <dcterms:created xsi:type="dcterms:W3CDTF">2015-06-05T18:19:34Z</dcterms:created>
  <dcterms:modified xsi:type="dcterms:W3CDTF">2025-10-22T13:13:42Z</dcterms:modified>
</cp:coreProperties>
</file>